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50926AEE-8DE4-8848-95C7-A082CD317325}" xr6:coauthVersionLast="47" xr6:coauthVersionMax="47" xr10:uidLastSave="{00000000-0000-0000-0000-000000000000}"/>
  <bookViews>
    <workbookView xWindow="14520" yWindow="0" windowWidth="14280" windowHeight="180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3" i="3" l="1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B57" i="4"/>
  <c r="K389" i="1" s="1"/>
  <c r="B58" i="4"/>
  <c r="K372" i="1" s="1"/>
  <c r="B59" i="4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K369" i="1"/>
  <c r="K377" i="1"/>
  <c r="K378" i="1"/>
  <c r="K399" i="1"/>
  <c r="K406" i="1"/>
  <c r="K409" i="1"/>
  <c r="B2" i="4"/>
  <c r="K214" i="1" s="1"/>
  <c r="K371" i="1"/>
  <c r="K390" i="1"/>
  <c r="K402" i="1"/>
  <c r="K355" i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I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I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4" i="1"/>
  <c r="K65" i="1"/>
  <c r="K72" i="1"/>
  <c r="K73" i="1"/>
  <c r="K75" i="1"/>
  <c r="K76" i="1"/>
  <c r="K77" i="1"/>
  <c r="K78" i="1"/>
  <c r="K79" i="1"/>
  <c r="K80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3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3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Z177" i="1" s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Z241" i="1" s="1"/>
  <c r="M241" i="1" s="1"/>
  <c r="Y246" i="1"/>
  <c r="Z246" i="1" s="1"/>
  <c r="M246" i="1" s="1"/>
  <c r="Y245" i="1"/>
  <c r="Z245" i="1" s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Z205" i="1" s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Z204" i="1" s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Z33" i="1" s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Z25" i="1" s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Z119" i="1" s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Z3" i="1" s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Z133" i="1"/>
  <c r="M133" i="1" s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<sst xmlns="http://schemas.openxmlformats.org/spreadsheetml/2006/main" count="3808" uniqueCount="1044">
  <si>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</si>
  <si>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</si>
  <si>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</si>
  <si>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</si>
  <si>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</si>
  <si>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</si>
  <si>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</si>
  <si>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</si>
  <si>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</si>
  <si>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</si>
  <si>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</si>
  <si>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</si>
  <si>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</si>
  <si>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</si>
  <si>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</si>
  <si>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</si>
  <si>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</si>
  <si>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</si>
  <si>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</si>
  <si>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</si>
  <si>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</si>
  <si>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</si>
  <si>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</si>
  <si>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</si>
  <si>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</si>
  <si>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Vestido línea A unicolor con cremallera trasera_M</t>
  </si>
  <si>
    <t>Falda en mezclilla de talle alto con abertura_XS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</si>
  <si>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</si>
  <si>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</si>
  <si>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</si>
  <si>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</si>
  <si>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</si>
  <si>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</si>
  <si>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</si>
  <si>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</si>
  <si>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</si>
  <si>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</si>
  <si>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</si>
  <si>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</si>
  <si>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</si>
  <si>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</si>
  <si>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</si>
  <si>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</si>
  <si>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</si>
  <si>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</si>
  <si>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</si>
  <si>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</si>
  <si>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</si>
  <si>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</si>
  <si>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</si>
  <si>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</si>
  <si>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</si>
  <si>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</si>
  <si>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</si>
  <si>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</si>
  <si>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</si>
  <si>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</si>
  <si>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</si>
  <si>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</si>
  <si>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</si>
  <si>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</si>
  <si>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</si>
  <si>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</si>
  <si>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</si>
  <si>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</si>
  <si>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</si>
  <si>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</si>
  <si>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</si>
  <si>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</si>
  <si>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</si>
  <si>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</si>
  <si>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</si>
  <si>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</si>
  <si>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</si>
  <si>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</si>
  <si>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</si>
  <si>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</si>
  <si>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</si>
  <si>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</si>
  <si>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</si>
  <si>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</si>
  <si>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</si>
  <si>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</si>
  <si>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</si>
  <si>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</si>
  <si>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</si>
  <si>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</si>
  <si>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</si>
  <si>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</si>
  <si>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</si>
  <si>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</si>
  <si>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</si>
  <si>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</si>
  <si>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</si>
  <si>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</si>
  <si>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</si>
  <si>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</si>
  <si>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</si>
  <si>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</si>
  <si>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</si>
  <si>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</si>
  <si>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</si>
  <si>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</si>
  <si>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</si>
  <si>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</si>
  <si>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</si>
  <si>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</si>
  <si>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</si>
  <si>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</si>
  <si>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</si>
  <si>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</si>
  <si>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</si>
  <si>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</si>
  <si>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</si>
  <si>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</si>
  <si>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</si>
  <si>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</si>
  <si>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</si>
  <si>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</si>
  <si>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</si>
  <si>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</si>
  <si>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</si>
  <si>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</si>
  <si>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</si>
  <si>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</si>
  <si>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</si>
  <si>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</si>
  <si>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</si>
  <si>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</si>
  <si>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</si>
  <si>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</si>
  <si>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</si>
  <si>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</si>
  <si>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</si>
  <si>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</si>
  <si>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</si>
  <si>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</si>
  <si>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</si>
  <si>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</si>
  <si>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</si>
  <si>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</si>
  <si>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</si>
  <si>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</si>
  <si>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</si>
  <si>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</si>
  <si>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</si>
  <si>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</si>
  <si>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</si>
  <si>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</si>
  <si>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</si>
  <si>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</si>
  <si>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</si>
  <si>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</si>
  <si>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</si>
  <si>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</si>
  <si>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</si>
  <si>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</si>
  <si>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</si>
  <si>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</si>
  <si>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</si>
  <si>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Belle Vestido de dama de honor de hombros descubiertos fruncido cruzado de satén_XS</t>
  </si>
  <si>
    <t>Pañuelo con estampado de paisley_Unitalla</t>
  </si>
  <si>
    <t>EMERY ROSE Vestido maxi floral con estampado de pañuelo de manga farol bajo con fruncido_L</t>
  </si>
  <si>
    <t>SHEIN Vestido bajo con abertura con fruncido de espalda con cordón con tiras cruzadas_XS</t>
  </si>
  <si>
    <t>Vestido con cinturón con estampado floral ribete con fruncido de manga con volante_XS</t>
  </si>
  <si>
    <t>Vestido de cintura fruncido de un hombro con nudo bajo con fruncido_XS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</si>
  <si>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</si>
  <si>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</si>
  <si>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</si>
  <si>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</si>
  <si>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SHEIN Felegant Vestido ajustado con estampado de leopardo_XS</t>
  </si>
  <si>
    <t>SHEIN Vestido Lunares Elegante_S</t>
  </si>
  <si>
    <t>Cinturón con hebilla_Unitalla</t>
  </si>
  <si>
    <t>Bolsa cartera con manija_Negro</t>
  </si>
  <si>
    <t>Bolsa cartera con solapa con lagartija_Caqui</t>
  </si>
  <si>
    <t>SHEIN Cepillo en polvo Duo-Fiber 1pc_Negro</t>
  </si>
  <si>
    <t>Bolsa cartera de cocodrilo_Naranja Quemada</t>
  </si>
  <si>
    <t>Cinturones Casual_Unitalla</t>
  </si>
  <si>
    <t>EMERY ROSE Vestido Volante rígido Floral Sencillo_L</t>
  </si>
  <si>
    <t>EMERY ROSE Vestido Volante rígido Floral Sencillo_S</t>
  </si>
  <si>
    <t>SHEIN Belle Vestido slip bajo de sirena a capas de espalda abierta con cordón con estampado floral_XS</t>
  </si>
  <si>
    <t>EMERY ROSE Vestido Plantas Bohemio_XXL</t>
  </si>
  <si>
    <t>SHEIN</t>
  </si>
  <si>
    <t>Bañador una pieza tropical_XL</t>
  </si>
  <si>
    <t>Bañador una pieza tropical_L</t>
  </si>
  <si>
    <t>Bañador una pieza tropical_M</t>
  </si>
  <si>
    <t>SHEIN VCAY Mono con cinturón cruzado con estampado de paisley_S</t>
  </si>
  <si>
    <t>SHEIN VCAY Mono con cinturón cruzado con estampado de paisley_M</t>
  </si>
  <si>
    <t>SHEIN VCAY Vestido con cordón de espalda abierta sisa con fruncido de muslo con abertura_M</t>
  </si>
  <si>
    <t>SHEIN VCAY Vestido con cordón de espalda abierta sisa con fruncido de muslo con abertura_S</t>
  </si>
  <si>
    <t>SHEIN VCAY Vestido con cordón de espalda abierta sisa con fruncido de muslo con abertura_XS</t>
  </si>
  <si>
    <t>SHEIN VCAY Camisa amplia con dibujo multicolor face line art_XS</t>
  </si>
  <si>
    <t>Bañador una pieza de color combinado con abertura_S</t>
  </si>
  <si>
    <t>Bañador una pieza de color combinado con abertura_M</t>
  </si>
  <si>
    <t>Bañador una pieza de color combinado con abertura_L</t>
  </si>
  <si>
    <t>Bañador bikini halter con estampado floral_S</t>
  </si>
  <si>
    <t>Bañador bikini halter con estampado floral_M</t>
  </si>
  <si>
    <t>Bañador bikini halter con estampado floral_L</t>
  </si>
  <si>
    <t>Bañador bikini tropical con estampado de hoja de talle alto_L</t>
  </si>
  <si>
    <t>Bañador bikini tropical con estampado de hoja de talle alto_M</t>
  </si>
  <si>
    <t>Bañador bikini tropical con estampado de hoja de talle alto_S</t>
  </si>
  <si>
    <t>Bolso cartera guateado con perla artificial_Beis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</si>
  <si>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</si>
  <si>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</si>
  <si>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</si>
  <si>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</si>
  <si>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</si>
  <si>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</si>
  <si>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1 pieza Estuche para gafas transparente</t>
  </si>
  <si>
    <t>10 piezas Set esponja de maquillaje con Caja de almacenamiento_Multicolor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</si>
  <si>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</si>
  <si>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</si>
  <si>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</si>
  <si>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</si>
  <si>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</si>
  <si>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</si>
  <si>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</si>
  <si>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</si>
  <si>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</si>
  <si>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</si>
  <si>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</si>
  <si>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</si>
  <si>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</si>
  <si>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</si>
  <si>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</si>
  <si>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</si>
  <si>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</si>
  <si>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</si>
  <si>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</si>
  <si>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</si>
  <si>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</si>
  <si>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</si>
  <si>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</si>
  <si>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</si>
  <si>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</si>
  <si>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</si>
  <si>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</si>
  <si>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</si>
  <si>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</si>
  <si>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</si>
  <si>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</si>
  <si>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</si>
  <si>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</si>
  <si>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</si>
  <si>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</si>
  <si>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</si>
  <si>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</si>
  <si>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</si>
  <si>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</si>
  <si>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SHEIN VCAY Skort con estampado floral bajo asimétrico_S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</si>
  <si>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</si>
  <si>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</si>
  <si>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</si>
  <si>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</si>
  <si>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</si>
  <si>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</si>
  <si>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</si>
  <si>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</si>
  <si>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</si>
  <si>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</si>
  <si>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</si>
  <si>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</si>
  <si>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</si>
  <si>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</si>
  <si>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</si>
  <si>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</si>
  <si>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</si>
  <si>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</si>
  <si>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</si>
  <si>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</si>
  <si>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</si>
  <si>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</si>
  <si>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</si>
  <si>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</si>
  <si>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</si>
  <si>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</si>
  <si>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</si>
  <si>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</si>
  <si>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</si>
  <si>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</si>
  <si>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</si>
  <si>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</si>
  <si>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</si>
  <si>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</si>
  <si>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</si>
  <si>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</si>
  <si>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</si>
  <si>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</si>
  <si>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Partes de Abajo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</si>
  <si>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</si>
  <si>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</si>
  <si>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</si>
  <si>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</si>
  <si>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</si>
  <si>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</si>
  <si>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</si>
  <si>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</si>
  <si>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</si>
  <si>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</si>
  <si>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</si>
  <si>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</si>
  <si>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</si>
  <si>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</si>
  <si>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</si>
  <si>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</si>
  <si>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</si>
  <si>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</si>
  <si>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</si>
  <si>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</si>
  <si>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</si>
  <si>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</si>
  <si>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</si>
  <si>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</si>
  <si>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</si>
  <si>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</si>
  <si>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</si>
  <si>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</si>
  <si>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</si>
  <si>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</si>
  <si>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</si>
  <si>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</si>
  <si>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</si>
  <si>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</si>
  <si>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</si>
  <si>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</si>
  <si>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</si>
  <si>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</si>
  <si>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</si>
  <si>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</si>
  <si>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</si>
  <si>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</si>
  <si>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</si>
  <si>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</si>
  <si>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</si>
  <si>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</si>
  <si>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</si>
  <si>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</si>
  <si>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</si>
  <si>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</si>
  <si>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SHEIN Pantalones tejido de rayas de cintura elástica de pierna recta_M</t>
  </si>
  <si>
    <t>SHEIN Pantalones tejido de rayas de cintura elástica de pierna recta_XS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</si>
  <si>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</si>
  <si>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</si>
  <si>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</si>
  <si>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</si>
  <si>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</si>
  <si>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</si>
  <si>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</si>
  <si>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</si>
  <si>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</si>
  <si>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</si>
  <si>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</si>
  <si>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</si>
  <si>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</si>
  <si>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</si>
  <si>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</si>
  <si>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</si>
  <si>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</si>
  <si>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</si>
  <si>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</si>
  <si>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</si>
  <si>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</si>
  <si>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</si>
  <si>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</si>
  <si>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</si>
  <si>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</si>
  <si>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</si>
  <si>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</si>
  <si>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</si>
  <si>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</si>
  <si>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</si>
  <si>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</si>
  <si>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</si>
  <si>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</si>
  <si>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</si>
  <si>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</si>
  <si>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</si>
  <si>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</si>
  <si>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</si>
  <si>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</si>
  <si>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</si>
  <si>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</si>
  <si>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</si>
  <si>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</si>
  <si>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</si>
  <si>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</si>
  <si>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</si>
  <si>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</si>
  <si>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</si>
  <si>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</si>
  <si>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</si>
  <si>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</si>
  <si>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</si>
  <si>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</si>
  <si>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</si>
  <si>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</si>
  <si>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</si>
  <si>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</si>
  <si>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</si>
  <si>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</si>
  <si>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</si>
  <si>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</si>
  <si>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</si>
  <si>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</si>
  <si>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</si>
  <si>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</si>
  <si>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</si>
  <si>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</si>
  <si>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</si>
  <si>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</si>
  <si>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</si>
  <si>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</si>
  <si>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</si>
  <si>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</si>
  <si>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</si>
  <si>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</si>
  <si>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</si>
  <si>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</si>
  <si>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</si>
  <si>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</si>
  <si>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</si>
  <si>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</si>
  <si>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</si>
  <si>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</si>
  <si>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</si>
  <si>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</si>
  <si>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</si>
  <si>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</si>
  <si>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</si>
  <si>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</si>
  <si>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</si>
  <si>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</si>
  <si>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</si>
  <si>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</si>
  <si>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</si>
  <si>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</si>
  <si>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</si>
  <si>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</si>
  <si>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</si>
  <si>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</si>
  <si>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</si>
  <si>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</si>
  <si>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</si>
  <si>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</si>
  <si>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</si>
  <si>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</si>
  <si>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</si>
  <si>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</si>
  <si>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</si>
  <si>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</si>
  <si>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</si>
  <si>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</si>
  <si>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</si>
  <si>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</si>
  <si>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</si>
  <si>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</si>
  <si>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</si>
  <si>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</si>
  <si>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</si>
  <si>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</si>
  <si>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</si>
  <si>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</si>
  <si>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</si>
  <si>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</si>
  <si>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</si>
  <si>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</si>
  <si>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</si>
  <si>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</si>
  <si>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</si>
  <si>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</si>
  <si>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</si>
  <si>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</si>
  <si>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</si>
  <si>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</si>
  <si>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</si>
  <si>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</si>
  <si>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</si>
  <si>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</si>
  <si>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</si>
  <si>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</si>
  <si>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</si>
  <si>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</si>
  <si>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</si>
  <si>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</si>
  <si>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</si>
  <si>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</si>
  <si>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</si>
  <si>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</si>
  <si>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</si>
  <si>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</si>
  <si>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</si>
  <si>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</si>
  <si>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</si>
  <si>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</si>
  <si>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</si>
  <si>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</si>
  <si>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</si>
  <si>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</si>
  <si>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</si>
  <si>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</si>
  <si>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</si>
  <si>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</si>
  <si>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</si>
  <si>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</si>
  <si>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</si>
  <si>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</si>
  <si>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</si>
  <si>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</si>
  <si>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</si>
  <si>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</si>
  <si>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</si>
  <si>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</si>
  <si>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</si>
  <si>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</si>
  <si>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</si>
  <si>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Bañador bikini floral_XL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</si>
  <si>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</si>
  <si>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</si>
  <si>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</si>
  <si>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</si>
  <si>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</si>
  <si>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</si>
  <si>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</si>
  <si>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</si>
  <si>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Top de espalda cruzada_XS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</si>
  <si>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</si>
  <si>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</si>
  <si>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</si>
  <si>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</si>
  <si>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</si>
  <si>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</si>
  <si>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</si>
  <si>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</si>
  <si>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</si>
  <si>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</si>
  <si>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</si>
  <si>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</si>
  <si>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</si>
  <si>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</si>
  <si>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</si>
  <si>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</si>
  <si>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</si>
  <si>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Top con lentejuelas en contraste de manga con abertura_L</t>
  </si>
  <si>
    <t>blusa;manga larga;elegante</t>
  </si>
  <si>
    <t>Vestido con abertura con botón floral de margarita_XL</t>
  </si>
  <si>
    <t>vestido;casual;azul;media pierna</t>
  </si>
  <si>
    <t>Vestido con abertura con botón floral de margarita_M</t>
  </si>
  <si>
    <t>Vestido con abertura con botón floral de margarita_S</t>
  </si>
  <si>
    <t>Top de espalda cruzada_M</t>
  </si>
  <si>
    <t>Top unicolor de hombros con almohadilla_S</t>
  </si>
  <si>
    <t>blusa elegante;blanca;manga larga</t>
  </si>
  <si>
    <t>blusa elegante;negra</t>
  </si>
  <si>
    <t>Blusas Botón Floral Casual_S</t>
  </si>
  <si>
    <t>Blusas Botón Floral Casual_M</t>
  </si>
  <si>
    <t>Blusas Botón Floral Casual_L</t>
  </si>
  <si>
    <t>blusa elegante;casual;bohemia;floreada;manga farol</t>
  </si>
  <si>
    <t>Vestido de  lunares de cintura con cordón_S</t>
  </si>
  <si>
    <t>vestido casual;tirantes;puntos</t>
  </si>
  <si>
    <t>Vestido Malla en contraste Lunares Elegante_M</t>
  </si>
  <si>
    <t>Vestido Malla en contraste Lunares Elegante_S</t>
  </si>
  <si>
    <t>vestido;casual;negro;pullover;media pierna</t>
  </si>
  <si>
    <t>vestido;casual;naranja;pullover;media pierna</t>
  </si>
  <si>
    <t>Vestido camiseta bajo con abertura_S_NARANJA</t>
  </si>
  <si>
    <t>Vestido camiseta bajo con abertura_M_NARANJA</t>
  </si>
  <si>
    <t>Vestido camiseta bajo con abertura_S_NEGRO</t>
  </si>
  <si>
    <t>Vestido camiseta bajo con abertura_M_NEGRO</t>
  </si>
  <si>
    <t>falda;saya;elegante;vinyl</t>
  </si>
  <si>
    <t>Falda de muslo con abertura material_XS</t>
  </si>
  <si>
    <t>Top de cuello V media manga_XXL</t>
  </si>
  <si>
    <t>blusa;extra grande;rojo</t>
  </si>
  <si>
    <t>Conjunto con estampado de cuadros ribete en contraste_XS</t>
  </si>
  <si>
    <t>conjunto;moda;pantalón;cuadros</t>
  </si>
  <si>
    <t>Vestido lápiz de manga con malla fina_S</t>
  </si>
  <si>
    <t>vestido;elegante;negro;malla;transparente</t>
  </si>
  <si>
    <t>blusa;elegante;negra;transparente</t>
  </si>
  <si>
    <t>vestido elegante;largo;ajustado;evento;transparente</t>
  </si>
  <si>
    <t>Conjunto de cuello profundo con girante delantero con falda_S</t>
  </si>
  <si>
    <t>conjunto;verano;blanco;falda;top</t>
  </si>
  <si>
    <t>Conjunto de cuello profundo con girante delantero con falda_M</t>
  </si>
  <si>
    <t xml:space="preserve"> Conjunto top de canalé con falda_S</t>
  </si>
  <si>
    <t>conjunto;negro;falda;saya;elegante</t>
  </si>
  <si>
    <t>Conjunto Pantalones con top  estampado geométrico _M</t>
  </si>
  <si>
    <t>conjunto;elegante;pantalón;blusa;estampada;evento;trabajo</t>
  </si>
  <si>
    <t>conjunto;elegante;falda;saya;blusa;estampada;evento;trabajo</t>
  </si>
  <si>
    <t>Conjunto falda con estampado floral _M</t>
  </si>
  <si>
    <t>Jumpsuit palazzo de tie dye_S</t>
  </si>
  <si>
    <t>mono;jumpsuit;verano;elegante</t>
  </si>
  <si>
    <t>Jumpsuit palazzo de tie dye_M</t>
  </si>
  <si>
    <t>Jumpsuit palazzo de tie dye_L</t>
  </si>
  <si>
    <t>Conjunto short y camisa con botón de hombros caídos _M</t>
  </si>
  <si>
    <t>Conjunto short y camisa con botón de hombros caídos _XS</t>
  </si>
  <si>
    <t>conjunto;verano;elegante;verde;</t>
  </si>
  <si>
    <t>Conjunto camiseta y pantalón con estampado floral_M</t>
  </si>
  <si>
    <t>conjunto;trabajo;evento;negro</t>
  </si>
  <si>
    <t>vestido;largo;negro;elegante;casual;ajustado</t>
  </si>
  <si>
    <t>Vestido ajustado de espalda abierta_S</t>
  </si>
  <si>
    <t>Vestido ajustado de espalda abierta_XS</t>
  </si>
  <si>
    <t>Vestido línea A con cremallera trasera_L</t>
  </si>
  <si>
    <t>vestido;rosa;elegante;coctel;linea a</t>
  </si>
  <si>
    <t>Conjunto Top corto &amp; Falda bajo con abertura_XS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</si>
  <si>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</si>
  <si>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</si>
  <si>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</si>
  <si>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</si>
  <si>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</si>
  <si>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</si>
  <si>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</si>
  <si>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</si>
  <si>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</si>
  <si>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</si>
  <si>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</si>
  <si>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</si>
  <si>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</si>
  <si>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</si>
  <si>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</si>
  <si>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</si>
  <si>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</si>
  <si>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</si>
  <si>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</si>
  <si>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</si>
  <si>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</si>
  <si>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</si>
  <si>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</si>
  <si>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</si>
  <si>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</si>
  <si>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</si>
  <si>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</si>
  <si>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</si>
  <si>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</si>
  <si>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</si>
  <si>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</si>
  <si>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</si>
  <si>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</si>
  <si>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</si>
  <si>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</si>
  <si>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</si>
  <si>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</si>
  <si>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</si>
  <si>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</si>
  <si>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</si>
  <si>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</si>
  <si>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</si>
  <si>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</si>
  <si>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</si>
  <si>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</si>
  <si>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</si>
  <si>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</si>
  <si>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</si>
  <si>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</si>
  <si>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</si>
  <si>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</si>
  <si>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</si>
  <si>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</si>
  <si>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</si>
  <si>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</si>
  <si>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</si>
  <si>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</si>
  <si>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</si>
  <si>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</si>
  <si>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</si>
  <si>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</si>
  <si>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</si>
  <si>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</si>
  <si>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</si>
  <si>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</si>
  <si>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</si>
  <si>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</si>
  <si>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</si>
  <si>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</si>
  <si>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</si>
  <si>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</si>
  <si>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</si>
  <si>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</si>
  <si>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</si>
  <si>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</si>
  <si>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</si>
  <si>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</si>
  <si>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</si>
  <si>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</si>
  <si>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</si>
  <si>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</si>
  <si>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</si>
  <si>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</si>
  <si>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</si>
  <si>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</si>
  <si>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</si>
  <si>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</si>
  <si>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</si>
  <si>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</si>
  <si>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</si>
  <si>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</si>
  <si>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</si>
  <si>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</si>
  <si>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</si>
  <si>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</si>
  <si>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</si>
  <si>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</si>
  <si>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</si>
  <si>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</si>
  <si>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</si>
  <si>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</si>
  <si>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</si>
  <si>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</si>
  <si>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</si>
  <si>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</si>
  <si>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Conjunto Top tubo corto &amp; Pantalones_M</t>
  </si>
  <si>
    <t>ConjuntotTop tubo corto &amp; Pantalones_S</t>
  </si>
  <si>
    <t>falda;mezclilla;denim;casual;elegante</t>
  </si>
  <si>
    <t>Vestido Tie-Dye Bohemio_XS</t>
  </si>
  <si>
    <t>Vestido camisero con cinturón_S</t>
  </si>
  <si>
    <t>Vestido tubo con abertura de muslo con abertura_XS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</si>
  <si>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</si>
  <si>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</si>
  <si>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</si>
  <si>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</si>
  <si>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</si>
  <si>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</si>
  <si>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</si>
  <si>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Vestido tubo con abertura de muslo con abertura_M</t>
  </si>
  <si>
    <t>Vestido con estampado floral con cinturón_XXL</t>
  </si>
  <si>
    <t>talla grande;vestido;floral;cinturón</t>
  </si>
  <si>
    <t>Vestido cruzado de lunares _XS</t>
  </si>
  <si>
    <t>vestido;rojo;bohemio;abierto;verano</t>
  </si>
  <si>
    <t>Vestido cruzado de lunares _S</t>
  </si>
  <si>
    <t>Vestido de dama de honor_XS</t>
  </si>
  <si>
    <t>vestido evento;boda;dama de honor;rosa viejo;largo</t>
  </si>
  <si>
    <t>Vestido de dama de honor_S</t>
  </si>
  <si>
    <t>Vestido de dama de honor_M</t>
  </si>
  <si>
    <t xml:space="preserve"> Body de malla transparente_XS</t>
  </si>
  <si>
    <t>blusa;ajustada;elegante;encaje;lencería</t>
  </si>
  <si>
    <t>Vestido con diseño de cadena_XS</t>
  </si>
  <si>
    <t>vestido;corto;manga larga;rosado;bar</t>
  </si>
  <si>
    <t>vestido;manga larga;azul;satén</t>
  </si>
  <si>
    <t>Vestido bajo cruzado de tie dye_S</t>
  </si>
  <si>
    <t>accesorio;pañuelo;cartera</t>
  </si>
  <si>
    <t>Vestido  fruncido de espalda abierta  cruzada_XS</t>
  </si>
  <si>
    <t>vestido casual;verde;boda;evento</t>
  </si>
  <si>
    <t>Vestido elegante de espalda abierta_XS</t>
  </si>
  <si>
    <t>vestido;boda;evento;dama honor;malva;violeta;morado</t>
  </si>
  <si>
    <t>Vestido de muslo con abertura bustier_XS</t>
  </si>
  <si>
    <t>Camiseta corta unicolor con abertura_S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</si>
  <si>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</si>
  <si>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</si>
  <si>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</si>
  <si>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</si>
  <si>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</si>
  <si>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</si>
  <si>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</si>
  <si>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</si>
  <si>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</si>
  <si>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</si>
  <si>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</si>
  <si>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</si>
  <si>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</si>
  <si>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</si>
  <si>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</si>
  <si>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</si>
  <si>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</si>
  <si>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</si>
  <si>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</si>
  <si>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</si>
  <si>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</si>
  <si>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</si>
  <si>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</si>
  <si>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</si>
  <si>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</si>
  <si>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</si>
  <si>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</si>
  <si>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</si>
  <si>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</si>
  <si>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</si>
  <si>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</si>
  <si>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</si>
  <si>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</si>
  <si>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</si>
  <si>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</si>
  <si>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</si>
  <si>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</si>
  <si>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</si>
  <si>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</si>
  <si>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</si>
  <si>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</si>
  <si>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</si>
  <si>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</si>
  <si>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</si>
  <si>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</si>
  <si>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</si>
  <si>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</si>
  <si>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</si>
  <si>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</si>
  <si>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</si>
  <si>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</si>
  <si>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</si>
  <si>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</si>
  <si>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</si>
  <si>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</si>
  <si>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</si>
  <si>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</si>
  <si>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</si>
  <si>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</si>
  <si>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</si>
  <si>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</si>
  <si>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</si>
  <si>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</si>
  <si>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</si>
  <si>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</si>
  <si>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</si>
  <si>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</si>
  <si>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</si>
  <si>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</si>
  <si>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</si>
  <si>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</si>
  <si>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</si>
  <si>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</si>
  <si>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</si>
  <si>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</si>
  <si>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</si>
  <si>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</si>
  <si>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</si>
  <si>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</si>
  <si>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</si>
  <si>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</si>
  <si>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</si>
  <si>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</si>
  <si>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</si>
  <si>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</si>
  <si>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</si>
  <si>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</si>
  <si>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</si>
  <si>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</si>
  <si>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</si>
  <si>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</si>
  <si>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</si>
  <si>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</si>
  <si>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</si>
  <si>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</si>
  <si>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</si>
  <si>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</si>
  <si>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</si>
  <si>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</si>
  <si>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</si>
  <si>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</si>
  <si>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</si>
  <si>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</si>
  <si>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</si>
  <si>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</si>
  <si>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</si>
  <si>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</si>
  <si>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</si>
  <si>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</si>
  <si>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</si>
  <si>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</si>
  <si>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</si>
  <si>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</si>
  <si>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</si>
  <si>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</si>
  <si>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</si>
  <si>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</si>
  <si>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</si>
  <si>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</si>
  <si>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</si>
  <si>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</si>
  <si>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</si>
  <si>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</si>
  <si>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</si>
  <si>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</si>
  <si>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</si>
  <si>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</si>
  <si>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</si>
  <si>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</si>
  <si>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</si>
  <si>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SHEIN SXY Top de cuello cruzado con nudo lateral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</si>
  <si>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</si>
  <si>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</si>
  <si>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</si>
  <si>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</si>
  <si>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</si>
  <si>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</si>
  <si>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</si>
  <si>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</si>
  <si>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</si>
  <si>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</si>
  <si>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</si>
  <si>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</si>
  <si>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</si>
  <si>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</si>
  <si>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</si>
  <si>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</si>
  <si>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</si>
  <si>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</si>
  <si>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</si>
  <si>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</si>
  <si>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</si>
  <si>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</si>
  <si>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</si>
  <si>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</si>
  <si>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</si>
  <si>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</si>
  <si>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</si>
  <si>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</si>
  <si>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</si>
  <si>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</si>
  <si>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</si>
  <si>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</si>
  <si>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</si>
  <si>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</si>
  <si>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</si>
  <si>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</si>
  <si>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</si>
  <si>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</si>
  <si>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</si>
  <si>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</si>
  <si>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</si>
  <si>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</si>
  <si>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</si>
  <si>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</si>
  <si>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</si>
  <si>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</si>
  <si>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</si>
  <si>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</si>
  <si>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</si>
  <si>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</si>
  <si>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</si>
  <si>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</si>
  <si>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</si>
  <si>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</si>
  <si>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</si>
  <si>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</si>
  <si>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</si>
  <si>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</si>
  <si>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</si>
  <si>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</si>
  <si>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</si>
  <si>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</si>
  <si>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</si>
  <si>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</si>
  <si>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</si>
  <si>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</si>
  <si>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</si>
  <si>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</si>
  <si>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</si>
  <si>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</si>
  <si>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</si>
  <si>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</si>
  <si>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</si>
  <si>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</si>
  <si>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EFalda de lápiz unicolor de cintura ancha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</si>
  <si>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</si>
  <si>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</si>
  <si>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</si>
  <si>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</si>
  <si>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</si>
  <si>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cuadrada mini geométrico guateado con cadena</t>
  </si>
  <si>
    <t>Vestido de tirantes de cuello desbocado de cintura con cordón bajo asimétrico</t>
  </si>
  <si>
    <t>SHEIN Vestido con estampado floral fruncido de manga farol sin cinturón</t>
  </si>
  <si>
    <t>SHEIN VCAY Vestido ajustado con estampado floral de manga farol escote corazón fruncido</t>
  </si>
  <si>
    <t>Bolsa cartera con manija</t>
  </si>
  <si>
    <t>Zapatillas con cordón ribete en abanico</t>
  </si>
  <si>
    <t>3 piezas Bañador bikini triángulo halter con estampado geométrico con pantalones cover up</t>
  </si>
  <si>
    <t>Hombres Capucha de dos tonos de manga raglán con cordón</t>
  </si>
  <si>
    <t>3 piezas Bañador bikini push up con estampado tropical con falda de playa</t>
  </si>
  <si>
    <t>10 pares calcetines unicolor</t>
  </si>
  <si>
    <t>10 piezas puff de maquillaje de color al azar</t>
  </si>
  <si>
    <t>EMERY ROSE Mocasines con puntada</t>
  </si>
  <si>
    <t>1 pieza Alisador de cabello con estampado de letra</t>
  </si>
  <si>
    <t>Hombres Gafas de moda simple</t>
  </si>
  <si>
    <t>S</t>
  </si>
  <si>
    <t>Talla C</t>
  </si>
  <si>
    <t>Cubierta de pezón de metal vinculado</t>
  </si>
  <si>
    <t>Body de manga farol con un hombro</t>
  </si>
  <si>
    <t>Shorts bajo de doblez de cintura con volante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</si>
  <si>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</si>
  <si>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</si>
  <si>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</si>
  <si>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</si>
  <si>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</si>
  <si>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</si>
  <si>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</si>
  <si>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</si>
  <si>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</si>
  <si>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</si>
  <si>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</si>
  <si>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</si>
  <si>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</si>
  <si>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</si>
  <si>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</si>
  <si>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</si>
  <si>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</si>
  <si>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</si>
  <si>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</si>
  <si>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</si>
  <si>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</si>
  <si>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</si>
  <si>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</si>
  <si>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</si>
  <si>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</si>
  <si>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</si>
  <si>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</si>
  <si>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</si>
  <si>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</si>
  <si>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</si>
  <si>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</si>
  <si>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</si>
  <si>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</si>
  <si>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</si>
  <si>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</si>
  <si>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</si>
  <si>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</si>
  <si>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</si>
  <si>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</si>
  <si>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</si>
  <si>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</si>
  <si>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</si>
  <si>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</si>
  <si>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</si>
  <si>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</si>
  <si>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</si>
  <si>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</si>
  <si>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</si>
  <si>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con estampado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</si>
  <si>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</si>
  <si>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</si>
  <si>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</si>
  <si>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</si>
  <si>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Vestido pecho con fruncidocon estampado floral</t>
  </si>
  <si>
    <t>Camiseta corta de manga farol</t>
  </si>
  <si>
    <t>Camiseta corta de cuadros</t>
  </si>
  <si>
    <t>SHEIN Vestido con estampado floral pecho con fruncido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</si>
  <si>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</si>
  <si>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</si>
  <si>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</si>
  <si>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</si>
  <si>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</si>
  <si>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EMERY ROSE Vestido Plantas Bohemio</t>
  </si>
  <si>
    <t>Bañador bikini con cordón lateral triángulo halter de rayas</t>
  </si>
  <si>
    <t>Bañador bikini con nudo delantero bajo fruncido tropical</t>
  </si>
  <si>
    <t>Bolso cartera con solapa transparente</t>
  </si>
  <si>
    <t>Bolsa cartera de cocodrilo</t>
  </si>
  <si>
    <t>Vestido de tirantes cruzado de lunares con nudo lateral ribete con fruncido</t>
  </si>
  <si>
    <t>Bañador bikini de manga raglán con cordón flora</t>
  </si>
  <si>
    <t>Bañador bikini de manga raglán con cordón floral</t>
  </si>
  <si>
    <t>SHEIN VCAY Vestido con estampado de dibujo con abertura con cordón trasero de manga farol bajo con fruncido</t>
  </si>
  <si>
    <t>Top corto de cuello cuadrado con estampado floral</t>
  </si>
  <si>
    <t>Top halter con fruncido ribete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</si>
</sst>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5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346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376</xdr:row>
      <xdr:rowOff>54786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368</xdr:row>
      <xdr:rowOff>705567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376</xdr:row>
      <xdr:rowOff>721914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376</xdr:row>
      <xdr:rowOff>770564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376</xdr:row>
      <xdr:rowOff>770564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376</xdr:row>
      <xdr:rowOff>729683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398</xdr:row>
      <xdr:rowOff>845424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398</xdr:row>
      <xdr:rowOff>660400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405</xdr:row>
      <xdr:rowOff>788588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423</xdr:row>
      <xdr:rowOff>52467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423</xdr:row>
      <xdr:rowOff>684945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423</xdr:row>
      <xdr:rowOff>664809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9" dataDxfId="37" headerRowBorderDxfId="38" tableBorderDxfId="36">
  <autoFilter ref="A2:AA431" xr:uid="{2C3F7A77-AA9A-9049-9BD3-D03FDDAB2B95}">
    <filterColumn colId="10">
      <filters>
        <filter val="-"/>
      </filters>
    </filterColumn>
  </autoFilter>
  <tableColumns count="27">
    <tableColumn id="28" xr3:uid="{0CDE7E80-246F-9642-A518-1282133B0DD5}" name="Code" dataDxfId="35"/>
    <tableColumn id="1" xr3:uid="{2C453DBF-7AB3-4C4E-AB99-D0695F989E26}" name="Foto" dataDxfId="34"/>
    <tableColumn id="3" xr3:uid="{F2B89EA9-E152-AC45-BAD1-18B8A1A78055}" name="Type" dataDxfId="33"/>
    <tableColumn id="4" xr3:uid="{E079105E-5F52-DC43-8691-683EFDF2D6A8}" name="Category" dataDxfId="32"/>
    <tableColumn id="5" xr3:uid="{DC8749DD-8D68-5641-B45F-3231107C111B}" name="Title" dataDxfId="31"/>
    <tableColumn id="6" xr3:uid="{5ACC1848-DB9A-1D4E-8959-7ACE34F9684E}" name="Description" dataDxfId="30"/>
    <tableColumn id="7" xr3:uid="{64C559F8-872F-9C40-926B-1FBAD12F046B}" name="Brand" dataDxfId="29"/>
    <tableColumn id="8" xr3:uid="{38BDB79F-162F-8E42-A3E3-7BC4CC6214BA}" name="Keywords" dataDxfId="28"/>
    <tableColumn id="9" xr3:uid="{93F24BFE-0E66-2248-AFAD-390AE8F9462D}" name="Unit" dataDxfId="27"/>
    <tableColumn id="10" xr3:uid="{BB3463D4-12F6-0942-B6F7-362663D538D3}" name="Unit Tag" dataDxfId="26"/>
    <tableColumn id="11" xr3:uid="{E575CDEE-BACD-6F40-91ED-477FCADB9CF1}" name="Picture" dataDxfId="25"/>
    <tableColumn id="12" xr3:uid="{AC24821D-9AD1-3A46-A2DD-6430B612E786}" name="Media" dataDxfId="24"/>
    <tableColumn id="13" xr3:uid="{99FED3F8-23A2-7D44-A402-D8E46215D411}" name="Pricing 1" dataDxfId="23">
      <calculatedColumnFormula>Z3</calculatedColumnFormula>
    </tableColumn>
    <tableColumn id="14" xr3:uid="{50706C28-2D0E-4641-80F1-EE2C5B8F7125}" name="Pricing Ref 1" dataDxfId="22"/>
    <tableColumn id="15" xr3:uid="{A92ECA4D-AC2B-A744-AA0A-A77850574C37}" name="Entradas" dataDxfId="21"/>
    <tableColumn id="16" xr3:uid="{616B21E5-25FD-B94F-97F9-58B8EDC40DE6}" name="Salidas" dataDxfId="20">
      <calculatedColumnFormula>SUMIFS(VENTAS[Cantidad],VENTAS[Code],INVENTARIO[[#This Row],[Code]])</calculatedColumnFormula>
    </tableColumn>
    <tableColumn id="17" xr3:uid="{9D7AB1D3-B97D-A245-B71B-95057FAAC447}" name="Stock Actual" dataDxfId="19">
      <calculatedColumnFormula>INVENTARIO[[#This Row],[Entradas]]-INVENTARIO[[#This Row],[Salidas]]</calculatedColumnFormula>
    </tableColumn>
    <tableColumn id="18" xr3:uid="{C19FC3A5-7F68-BD46-AB51-847A5CF1C420}" name="Costo Unitario (MXN)" dataDxfId="18"/>
    <tableColumn id="19" xr3:uid="{AA7C9989-9B9A-DE41-84B3-E777B0CFFC80}" name="USD -&gt; MXN" dataDxfId="17"/>
    <tableColumn id="20" xr3:uid="{47CEAB57-BA58-3A4E-8836-7547C0A8670B}" name="Costo Unitario (USD)" dataDxfId="16">
      <calculatedColumnFormula>R3/S3</calculatedColumnFormula>
    </tableColumn>
    <tableColumn id="21" xr3:uid="{6044B009-325A-1E48-996D-3795B08AD37D}" name="Peso (g)" dataDxfId="15"/>
    <tableColumn id="22" xr3:uid="{3FE36986-70B1-7045-B79B-1F306E510CCC}" name="Precio Envío Kilogramo (USD)" dataDxfId="14"/>
    <tableColumn id="23" xr3:uid="{8E0BCE09-A215-4E49-9ADF-CC46A3A57580}" name="Costo Envío (USD)" dataDxfId="13">
      <calculatedColumnFormula>U3*V3/1000</calculatedColumnFormula>
    </tableColumn>
    <tableColumn id="24" xr3:uid="{E0BD5240-C369-CD49-B503-D3EF4D94A89D}" name="Costo Total (USD)" dataDxfId="12">
      <calculatedColumnFormula>T3+W3</calculatedColumnFormula>
    </tableColumn>
    <tableColumn id="25" xr3:uid="{D2FD5BA1-0777-4446-96AC-0A15858284E3}" name="Precio Venta Ideal" dataDxfId="11">
      <calculatedColumnFormula>T3*1.5+W3</calculatedColumnFormula>
    </tableColumn>
    <tableColumn id="26" xr3:uid="{0CF8E044-9EA3-C143-9605-5C9780CD5463}" name="Precio Venta Final" dataDxfId="10">
      <calculatedColumnFormula>ROUNDUP(Y3,0)</calculatedColumnFormula>
    </tableColumn>
    <tableColumn id="27" xr3:uid="{BC945D69-9F4B-7A40-8582-5050E162AF5D}" name="Ganancia" dataDxfId="9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9" totalsRowShown="0" headerRowDxfId="8">
  <autoFilter ref="A2:J13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27" totalsRowShown="0" headerRowDxfId="1">
  <autoFilter ref="A1:B327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topLeftCell="A334" zoomScale="130" zoomScaleNormal="130" workbookViewId="0">
      <selection activeCell="A243" sqref="A243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466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27</v>
      </c>
      <c r="T2" s="12" t="s">
        <v>20</v>
      </c>
      <c r="U2" s="11" t="s">
        <v>24</v>
      </c>
      <c r="V2" s="12" t="s">
        <v>28</v>
      </c>
      <c r="W2" s="12" t="s">
        <v>31</v>
      </c>
      <c r="X2" s="12" t="s">
        <v>32</v>
      </c>
      <c r="Y2" s="12" t="s">
        <v>21</v>
      </c>
      <c r="Z2" s="12" t="s">
        <v>22</v>
      </c>
      <c r="AA2" s="12" t="s">
        <v>23</v>
      </c>
    </row>
    <row r="3" spans="1:27" ht="50" hidden="1" customHeight="1" x14ac:dyDescent="0.15">
      <c r="A3" s="20" t="s">
        <v>435</v>
      </c>
      <c r="B3" s="7"/>
      <c r="C3" s="21" t="s">
        <v>12</v>
      </c>
      <c r="D3" s="16" t="s">
        <v>455</v>
      </c>
      <c r="E3" s="16" t="s">
        <v>832</v>
      </c>
      <c r="F3" s="16" t="s">
        <v>831</v>
      </c>
      <c r="G3" s="26" t="s">
        <v>182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6</v>
      </c>
      <c r="N3" s="24">
        <v>10</v>
      </c>
      <c r="O3" s="22">
        <v>10</v>
      </c>
      <c r="P3" s="22">
        <f>SUMIFS(VENTAS[Cantidad],VENTAS[Code],INVENTARIO[[#This Row],[Code]])</f>
        <v>8</v>
      </c>
      <c r="Q3" s="22">
        <f>INVENTARIO[[#This Row],[Entradas]]-INVENTARIO[[#This Row],[Salidas]]</f>
        <v>2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f>ROUNDUP(Y3,0)</f>
        <v>6</v>
      </c>
      <c r="AA3" s="25">
        <f>Z3-X3</f>
        <v>1.6627777777777775</v>
      </c>
    </row>
    <row r="4" spans="1:27" ht="50" hidden="1" customHeight="1" x14ac:dyDescent="0.15">
      <c r="A4" s="20" t="s">
        <v>434</v>
      </c>
      <c r="B4" s="6"/>
      <c r="C4" s="27" t="s">
        <v>12</v>
      </c>
      <c r="D4" s="16" t="s">
        <v>455</v>
      </c>
      <c r="E4" s="18" t="s">
        <v>834</v>
      </c>
      <c r="F4" s="18" t="s">
        <v>833</v>
      </c>
      <c r="G4" s="26" t="s">
        <v>182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</row>
    <row r="5" spans="1:27" ht="50" hidden="1" customHeight="1" x14ac:dyDescent="0.15">
      <c r="A5" s="20" t="s">
        <v>433</v>
      </c>
      <c r="B5" s="6"/>
      <c r="C5" s="27" t="s">
        <v>12</v>
      </c>
      <c r="D5" s="16" t="s">
        <v>455</v>
      </c>
      <c r="E5" s="18" t="s">
        <v>836</v>
      </c>
      <c r="F5" s="18" t="s">
        <v>835</v>
      </c>
      <c r="G5" s="26" t="s">
        <v>182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</row>
    <row r="6" spans="1:27" ht="50" hidden="1" customHeight="1" x14ac:dyDescent="0.15">
      <c r="A6" s="20" t="s">
        <v>89</v>
      </c>
      <c r="B6" s="6"/>
      <c r="C6" s="27" t="s">
        <v>12</v>
      </c>
      <c r="D6" s="28" t="s">
        <v>53</v>
      </c>
      <c r="E6" s="18" t="s">
        <v>838</v>
      </c>
      <c r="F6" s="18" t="s">
        <v>837</v>
      </c>
      <c r="G6" s="26" t="s">
        <v>182</v>
      </c>
      <c r="H6" s="26" t="s">
        <v>516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5"/>
        <v>11.422777777777778</v>
      </c>
    </row>
    <row r="7" spans="1:27" ht="50" hidden="1" customHeight="1" x14ac:dyDescent="0.15">
      <c r="A7" s="20" t="s">
        <v>90</v>
      </c>
      <c r="B7" s="6"/>
      <c r="C7" s="27" t="s">
        <v>12</v>
      </c>
      <c r="D7" s="28" t="s">
        <v>53</v>
      </c>
      <c r="E7" s="18" t="s">
        <v>838</v>
      </c>
      <c r="F7" s="18" t="s">
        <v>833</v>
      </c>
      <c r="G7" s="26" t="s">
        <v>182</v>
      </c>
      <c r="H7" s="26" t="s">
        <v>516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5"/>
        <v>11.422777777777778</v>
      </c>
    </row>
    <row r="8" spans="1:27" ht="50" hidden="1" customHeight="1" x14ac:dyDescent="0.15">
      <c r="A8" s="20" t="s">
        <v>91</v>
      </c>
      <c r="B8" s="6"/>
      <c r="C8" s="27" t="s">
        <v>12</v>
      </c>
      <c r="D8" s="28" t="s">
        <v>53</v>
      </c>
      <c r="E8" s="18" t="s">
        <v>838</v>
      </c>
      <c r="F8" s="18" t="s">
        <v>833</v>
      </c>
      <c r="G8" s="26" t="s">
        <v>182</v>
      </c>
      <c r="H8" s="26" t="s">
        <v>516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</row>
    <row r="9" spans="1:27" ht="50" hidden="1" customHeight="1" x14ac:dyDescent="0.15">
      <c r="A9" s="55" t="s">
        <v>430</v>
      </c>
      <c r="B9" s="6"/>
      <c r="C9" s="27" t="s">
        <v>12</v>
      </c>
      <c r="D9" s="28" t="s">
        <v>455</v>
      </c>
      <c r="E9" s="18" t="s">
        <v>839</v>
      </c>
      <c r="F9" s="18" t="s">
        <v>833</v>
      </c>
      <c r="G9" s="26" t="s">
        <v>182</v>
      </c>
      <c r="H9" s="26" t="s">
        <v>517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</row>
    <row r="10" spans="1:27" ht="50" hidden="1" customHeight="1" x14ac:dyDescent="0.15">
      <c r="A10" s="20" t="s">
        <v>431</v>
      </c>
      <c r="B10" s="6"/>
      <c r="C10" s="27" t="s">
        <v>12</v>
      </c>
      <c r="D10" s="28" t="s">
        <v>455</v>
      </c>
      <c r="E10" s="18" t="s">
        <v>839</v>
      </c>
      <c r="F10" s="18" t="s">
        <v>840</v>
      </c>
      <c r="G10" s="26" t="s">
        <v>182</v>
      </c>
      <c r="H10" s="26" t="s">
        <v>517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</row>
    <row r="11" spans="1:27" ht="50" hidden="1" customHeight="1" x14ac:dyDescent="0.15">
      <c r="A11" s="20" t="s">
        <v>432</v>
      </c>
      <c r="B11" s="6"/>
      <c r="C11" s="27" t="s">
        <v>12</v>
      </c>
      <c r="D11" s="28" t="s">
        <v>455</v>
      </c>
      <c r="E11" s="18" t="s">
        <v>839</v>
      </c>
      <c r="F11" s="18" t="s">
        <v>841</v>
      </c>
      <c r="G11" s="26" t="s">
        <v>182</v>
      </c>
      <c r="H11" s="26" t="s">
        <v>517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</row>
    <row r="12" spans="1:27" ht="50" customHeight="1" x14ac:dyDescent="0.15">
      <c r="A12" s="20" t="s">
        <v>50</v>
      </c>
      <c r="B12" s="6"/>
      <c r="C12" s="27" t="s">
        <v>12</v>
      </c>
      <c r="D12" s="28" t="s">
        <v>455</v>
      </c>
      <c r="E12" s="18" t="s">
        <v>929</v>
      </c>
      <c r="F12" s="18" t="s">
        <v>841</v>
      </c>
      <c r="G12" s="26" t="s">
        <v>182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</row>
    <row r="13" spans="1:27" ht="50" hidden="1" customHeight="1" x14ac:dyDescent="0.15">
      <c r="A13" s="30" t="s">
        <v>393</v>
      </c>
      <c r="B13" s="6"/>
      <c r="C13" s="27" t="s">
        <v>12</v>
      </c>
      <c r="D13" s="28" t="s">
        <v>455</v>
      </c>
      <c r="E13" s="18" t="s">
        <v>842</v>
      </c>
      <c r="F13" s="18" t="s">
        <v>837</v>
      </c>
      <c r="G13" s="26" t="s">
        <v>182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</row>
    <row r="14" spans="1:27" ht="50" hidden="1" customHeight="1" x14ac:dyDescent="0.15">
      <c r="A14" s="31" t="s">
        <v>394</v>
      </c>
      <c r="B14" s="28"/>
      <c r="C14" s="27" t="s">
        <v>12</v>
      </c>
      <c r="D14" s="28" t="s">
        <v>455</v>
      </c>
      <c r="E14" s="18" t="s">
        <v>842</v>
      </c>
      <c r="F14" s="18" t="s">
        <v>840</v>
      </c>
      <c r="G14" s="26" t="s">
        <v>182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</row>
    <row r="15" spans="1:27" ht="50" hidden="1" customHeight="1" x14ac:dyDescent="0.15">
      <c r="A15" s="30" t="s">
        <v>440</v>
      </c>
      <c r="B15" s="28"/>
      <c r="C15" s="27" t="s">
        <v>12</v>
      </c>
      <c r="D15" s="28" t="s">
        <v>455</v>
      </c>
      <c r="E15" s="18" t="s">
        <v>843</v>
      </c>
      <c r="F15" s="18" t="s">
        <v>837</v>
      </c>
      <c r="G15" s="26" t="s">
        <v>182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</row>
    <row r="16" spans="1:27" ht="50" hidden="1" customHeight="1" x14ac:dyDescent="0.15">
      <c r="A16" s="31" t="s">
        <v>51</v>
      </c>
      <c r="B16" s="28"/>
      <c r="C16" s="27" t="s">
        <v>12</v>
      </c>
      <c r="D16" s="28" t="s">
        <v>455</v>
      </c>
      <c r="E16" s="18" t="s">
        <v>844</v>
      </c>
      <c r="F16" s="18" t="s">
        <v>837</v>
      </c>
      <c r="G16" s="26" t="s">
        <v>182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>
        <v>250</v>
      </c>
      <c r="V16" s="25">
        <v>17</v>
      </c>
      <c r="W16" s="25">
        <f t="shared" si="2"/>
        <v>4.25</v>
      </c>
      <c r="X16" s="25">
        <f t="shared" si="3"/>
        <v>13.416666666666666</v>
      </c>
      <c r="Y16" s="25">
        <f t="shared" si="4"/>
        <v>18</v>
      </c>
      <c r="Z16" s="25">
        <v>20</v>
      </c>
      <c r="AA16" s="25">
        <f t="shared" si="5"/>
        <v>6.5833333333333339</v>
      </c>
    </row>
    <row r="17" spans="1:27" ht="50" hidden="1" customHeight="1" x14ac:dyDescent="0.15">
      <c r="A17" s="30" t="s">
        <v>395</v>
      </c>
      <c r="B17" s="28"/>
      <c r="C17" s="27" t="s">
        <v>12</v>
      </c>
      <c r="D17" s="28" t="s">
        <v>455</v>
      </c>
      <c r="E17" s="18" t="s">
        <v>890</v>
      </c>
      <c r="F17" s="18" t="s">
        <v>840</v>
      </c>
      <c r="G17" s="26" t="s">
        <v>182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</row>
    <row r="18" spans="1:27" ht="50" hidden="1" customHeight="1" x14ac:dyDescent="0.15">
      <c r="A18" s="31" t="s">
        <v>396</v>
      </c>
      <c r="B18" s="28"/>
      <c r="C18" s="27" t="s">
        <v>12</v>
      </c>
      <c r="D18" s="28" t="s">
        <v>455</v>
      </c>
      <c r="E18" s="18" t="s">
        <v>890</v>
      </c>
      <c r="F18" s="18" t="s">
        <v>833</v>
      </c>
      <c r="G18" s="26" t="s">
        <v>182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</row>
    <row r="19" spans="1:27" ht="50" customHeight="1" x14ac:dyDescent="0.15">
      <c r="A19" s="30" t="s">
        <v>52</v>
      </c>
      <c r="B19" s="28"/>
      <c r="C19" s="27" t="s">
        <v>12</v>
      </c>
      <c r="D19" s="28" t="s">
        <v>455</v>
      </c>
      <c r="E19" s="18" t="s">
        <v>891</v>
      </c>
      <c r="F19" s="18" t="s">
        <v>837</v>
      </c>
      <c r="G19" s="26" t="s">
        <v>182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</row>
    <row r="20" spans="1:27" ht="50" hidden="1" customHeight="1" x14ac:dyDescent="0.15">
      <c r="A20" s="31" t="s">
        <v>58</v>
      </c>
      <c r="B20" s="28"/>
      <c r="C20" s="27" t="s">
        <v>12</v>
      </c>
      <c r="D20" s="28" t="s">
        <v>455</v>
      </c>
      <c r="E20" s="18" t="s">
        <v>892</v>
      </c>
      <c r="F20" s="18" t="s">
        <v>835</v>
      </c>
      <c r="G20" s="26" t="s">
        <v>182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</row>
    <row r="21" spans="1:27" ht="50" hidden="1" customHeight="1" x14ac:dyDescent="0.15">
      <c r="A21" s="30" t="s">
        <v>59</v>
      </c>
      <c r="B21" s="28"/>
      <c r="C21" s="27" t="s">
        <v>12</v>
      </c>
      <c r="D21" s="28" t="s">
        <v>455</v>
      </c>
      <c r="E21" s="18" t="s">
        <v>892</v>
      </c>
      <c r="F21" s="18" t="s">
        <v>837</v>
      </c>
      <c r="G21" s="26" t="s">
        <v>182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v>25</v>
      </c>
      <c r="AA21" s="25">
        <f t="shared" si="5"/>
        <v>11.111111111111111</v>
      </c>
    </row>
    <row r="22" spans="1:27" ht="50" customHeight="1" x14ac:dyDescent="0.15">
      <c r="A22" s="31" t="s">
        <v>436</v>
      </c>
      <c r="B22" s="28"/>
      <c r="C22" s="27" t="s">
        <v>12</v>
      </c>
      <c r="D22" s="28" t="s">
        <v>455</v>
      </c>
      <c r="E22" s="18" t="s">
        <v>839</v>
      </c>
      <c r="F22" s="18" t="s">
        <v>833</v>
      </c>
      <c r="G22" s="26" t="s">
        <v>182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v>15</v>
      </c>
      <c r="AA22" s="25">
        <f t="shared" si="5"/>
        <v>8.4444444444444446</v>
      </c>
    </row>
    <row r="23" spans="1:27" ht="50" customHeight="1" x14ac:dyDescent="0.15">
      <c r="A23" s="30" t="s">
        <v>60</v>
      </c>
      <c r="B23" s="28"/>
      <c r="C23" s="27" t="s">
        <v>12</v>
      </c>
      <c r="D23" s="28" t="s">
        <v>455</v>
      </c>
      <c r="E23" s="18" t="s">
        <v>928</v>
      </c>
      <c r="F23" s="18" t="s">
        <v>837</v>
      </c>
      <c r="G23" s="26" t="s">
        <v>182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</row>
    <row r="24" spans="1:27" ht="50" hidden="1" customHeight="1" x14ac:dyDescent="0.15">
      <c r="A24" s="31" t="s">
        <v>397</v>
      </c>
      <c r="B24" s="28"/>
      <c r="C24" s="27" t="s">
        <v>12</v>
      </c>
      <c r="D24" s="28" t="s">
        <v>455</v>
      </c>
      <c r="E24" s="18" t="s">
        <v>893</v>
      </c>
      <c r="F24" s="18" t="s">
        <v>835</v>
      </c>
      <c r="G24" s="26" t="s">
        <v>182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</row>
    <row r="25" spans="1:27" ht="50" hidden="1" customHeight="1" x14ac:dyDescent="0.15">
      <c r="A25" s="31" t="s">
        <v>437</v>
      </c>
      <c r="B25" s="28"/>
      <c r="C25" s="27" t="s">
        <v>12</v>
      </c>
      <c r="D25" s="28" t="s">
        <v>455</v>
      </c>
      <c r="E25" s="18" t="s">
        <v>839</v>
      </c>
      <c r="F25" s="18" t="s">
        <v>835</v>
      </c>
      <c r="G25" s="26" t="s">
        <v>182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6"/>
        <v>14</v>
      </c>
      <c r="AA25" s="25">
        <f t="shared" si="5"/>
        <v>4.2144444444444442</v>
      </c>
    </row>
    <row r="26" spans="1:27" ht="50" hidden="1" customHeight="1" x14ac:dyDescent="0.15">
      <c r="A26" s="31" t="s">
        <v>441</v>
      </c>
      <c r="B26" s="28"/>
      <c r="C26" s="27" t="s">
        <v>12</v>
      </c>
      <c r="D26" s="28" t="s">
        <v>455</v>
      </c>
      <c r="E26" s="18" t="s">
        <v>843</v>
      </c>
      <c r="F26" s="18" t="s">
        <v>835</v>
      </c>
      <c r="G26" s="26" t="s">
        <v>182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</row>
    <row r="27" spans="1:27" ht="50" hidden="1" customHeight="1" x14ac:dyDescent="0.15">
      <c r="A27" s="30" t="s">
        <v>398</v>
      </c>
      <c r="B27" s="28"/>
      <c r="C27" s="27" t="s">
        <v>12</v>
      </c>
      <c r="D27" s="28" t="s">
        <v>455</v>
      </c>
      <c r="E27" s="18" t="s">
        <v>890</v>
      </c>
      <c r="F27" s="18" t="s">
        <v>837</v>
      </c>
      <c r="G27" s="26" t="s">
        <v>182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</row>
    <row r="28" spans="1:27" ht="50" hidden="1" customHeight="1" x14ac:dyDescent="0.15">
      <c r="A28" s="31" t="s">
        <v>399</v>
      </c>
      <c r="B28" s="28"/>
      <c r="C28" s="27" t="s">
        <v>12</v>
      </c>
      <c r="D28" s="28" t="s">
        <v>455</v>
      </c>
      <c r="E28" s="18" t="s">
        <v>890</v>
      </c>
      <c r="F28" s="18" t="s">
        <v>833</v>
      </c>
      <c r="G28" s="26" t="s">
        <v>182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</row>
    <row r="29" spans="1:27" ht="50" hidden="1" customHeight="1" x14ac:dyDescent="0.15">
      <c r="A29" s="30" t="s">
        <v>61</v>
      </c>
      <c r="B29" s="28"/>
      <c r="C29" s="27" t="s">
        <v>12</v>
      </c>
      <c r="D29" s="28" t="s">
        <v>455</v>
      </c>
      <c r="E29" s="18" t="s">
        <v>894</v>
      </c>
      <c r="F29" s="18" t="s">
        <v>845</v>
      </c>
      <c r="G29" s="26" t="s">
        <v>182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</row>
    <row r="30" spans="1:27" ht="50" customHeight="1" x14ac:dyDescent="0.15">
      <c r="A30" s="31" t="s">
        <v>62</v>
      </c>
      <c r="B30" s="28"/>
      <c r="C30" s="27" t="s">
        <v>12</v>
      </c>
      <c r="D30" s="28" t="s">
        <v>455</v>
      </c>
      <c r="E30" s="18" t="s">
        <v>895</v>
      </c>
      <c r="F30" s="18" t="s">
        <v>840</v>
      </c>
      <c r="G30" s="26" t="s">
        <v>182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</row>
    <row r="31" spans="1:27" ht="50" hidden="1" customHeight="1" x14ac:dyDescent="0.15">
      <c r="A31" s="30" t="s">
        <v>400</v>
      </c>
      <c r="B31" s="28"/>
      <c r="C31" s="27" t="s">
        <v>12</v>
      </c>
      <c r="D31" s="28" t="s">
        <v>455</v>
      </c>
      <c r="E31" s="18" t="s">
        <v>896</v>
      </c>
      <c r="F31" s="18" t="s">
        <v>841</v>
      </c>
      <c r="G31" s="26" t="s">
        <v>182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</row>
    <row r="32" spans="1:27" ht="50" customHeight="1" x14ac:dyDescent="0.15">
      <c r="A32" s="31" t="s">
        <v>63</v>
      </c>
      <c r="B32" s="28"/>
      <c r="C32" s="27" t="s">
        <v>12</v>
      </c>
      <c r="D32" s="28" t="s">
        <v>455</v>
      </c>
      <c r="E32" s="18" t="s">
        <v>897</v>
      </c>
      <c r="F32" s="18" t="s">
        <v>837</v>
      </c>
      <c r="G32" s="26" t="s">
        <v>182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</row>
    <row r="33" spans="1:27" ht="50" customHeight="1" x14ac:dyDescent="0.15">
      <c r="A33" s="30" t="s">
        <v>64</v>
      </c>
      <c r="B33" s="28"/>
      <c r="C33" s="27" t="s">
        <v>12</v>
      </c>
      <c r="D33" s="28" t="s">
        <v>455</v>
      </c>
      <c r="E33" s="18" t="s">
        <v>898</v>
      </c>
      <c r="F33" s="18" t="s">
        <v>840</v>
      </c>
      <c r="G33" s="26" t="s">
        <v>182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6"/>
        <v>22</v>
      </c>
      <c r="AA33" s="25">
        <f t="shared" si="5"/>
        <v>6.1061111111111108</v>
      </c>
    </row>
    <row r="34" spans="1:27" ht="50" customHeight="1" x14ac:dyDescent="0.15">
      <c r="A34" s="31" t="s">
        <v>65</v>
      </c>
      <c r="B34" s="28"/>
      <c r="C34" s="27" t="s">
        <v>12</v>
      </c>
      <c r="D34" s="28" t="s">
        <v>455</v>
      </c>
      <c r="E34" s="18" t="s">
        <v>898</v>
      </c>
      <c r="F34" s="18" t="s">
        <v>841</v>
      </c>
      <c r="G34" s="26" t="s">
        <v>182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</row>
    <row r="35" spans="1:27" ht="50" hidden="1" customHeight="1" x14ac:dyDescent="0.15">
      <c r="A35" s="30" t="s">
        <v>438</v>
      </c>
      <c r="B35" s="28"/>
      <c r="C35" s="27" t="s">
        <v>12</v>
      </c>
      <c r="D35" s="28" t="s">
        <v>455</v>
      </c>
      <c r="E35" s="18" t="s">
        <v>839</v>
      </c>
      <c r="F35" s="18" t="s">
        <v>837</v>
      </c>
      <c r="G35" s="26" t="s">
        <v>182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</row>
    <row r="36" spans="1:27" ht="50" customHeight="1" x14ac:dyDescent="0.15">
      <c r="A36" s="31" t="s">
        <v>66</v>
      </c>
      <c r="B36" s="28"/>
      <c r="C36" s="27" t="s">
        <v>12</v>
      </c>
      <c r="D36" s="28" t="s">
        <v>455</v>
      </c>
      <c r="E36" s="18" t="s">
        <v>899</v>
      </c>
      <c r="F36" s="18" t="s">
        <v>840</v>
      </c>
      <c r="G36" s="26" t="s">
        <v>182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250</v>
      </c>
      <c r="V36" s="25">
        <v>17</v>
      </c>
      <c r="W36" s="25">
        <f t="shared" si="2"/>
        <v>4.25</v>
      </c>
      <c r="X36" s="25">
        <f t="shared" si="3"/>
        <v>15.083333333333334</v>
      </c>
      <c r="Y36" s="25">
        <f t="shared" si="4"/>
        <v>20.5</v>
      </c>
      <c r="Z36" s="25">
        <v>22</v>
      </c>
      <c r="AA36" s="25">
        <f t="shared" si="5"/>
        <v>6.9166666666666661</v>
      </c>
    </row>
    <row r="37" spans="1:27" ht="50" hidden="1" customHeight="1" x14ac:dyDescent="0.15">
      <c r="A37" s="30" t="s">
        <v>401</v>
      </c>
      <c r="B37" s="28"/>
      <c r="C37" s="27" t="s">
        <v>12</v>
      </c>
      <c r="D37" s="28" t="s">
        <v>455</v>
      </c>
      <c r="E37" s="18" t="s">
        <v>890</v>
      </c>
      <c r="F37" s="18" t="s">
        <v>840</v>
      </c>
      <c r="G37" s="26" t="s">
        <v>182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</row>
    <row r="38" spans="1:27" ht="50" hidden="1" customHeight="1" x14ac:dyDescent="0.15">
      <c r="A38" s="31" t="s">
        <v>402</v>
      </c>
      <c r="B38" s="28"/>
      <c r="C38" s="27" t="s">
        <v>12</v>
      </c>
      <c r="D38" s="28" t="s">
        <v>455</v>
      </c>
      <c r="E38" s="18" t="s">
        <v>890</v>
      </c>
      <c r="F38" s="18" t="s">
        <v>833</v>
      </c>
      <c r="G38" s="26" t="s">
        <v>182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</row>
    <row r="39" spans="1:27" ht="50" hidden="1" customHeight="1" x14ac:dyDescent="0.15">
      <c r="A39" s="30" t="s">
        <v>67</v>
      </c>
      <c r="B39" s="28"/>
      <c r="C39" s="27" t="s">
        <v>12</v>
      </c>
      <c r="D39" s="28" t="s">
        <v>455</v>
      </c>
      <c r="E39" s="18" t="s">
        <v>900</v>
      </c>
      <c r="F39" s="18" t="s">
        <v>837</v>
      </c>
      <c r="G39" s="26" t="s">
        <v>182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>
        <v>310</v>
      </c>
      <c r="V39" s="25">
        <v>17</v>
      </c>
      <c r="W39" s="25">
        <f t="shared" si="2"/>
        <v>5.27</v>
      </c>
      <c r="X39" s="25">
        <f t="shared" si="3"/>
        <v>19.158888888888889</v>
      </c>
      <c r="Y39" s="25">
        <f t="shared" si="4"/>
        <v>26.103333333333335</v>
      </c>
      <c r="Z39" s="25">
        <v>25</v>
      </c>
      <c r="AA39" s="25">
        <f t="shared" si="5"/>
        <v>5.8411111111111111</v>
      </c>
    </row>
    <row r="40" spans="1:27" ht="50" hidden="1" customHeight="1" x14ac:dyDescent="0.15">
      <c r="A40" s="31" t="s">
        <v>68</v>
      </c>
      <c r="B40" s="28"/>
      <c r="C40" s="27" t="s">
        <v>12</v>
      </c>
      <c r="D40" s="28" t="s">
        <v>455</v>
      </c>
      <c r="E40" s="18" t="s">
        <v>900</v>
      </c>
      <c r="F40" s="18" t="s">
        <v>835</v>
      </c>
      <c r="G40" s="26" t="s">
        <v>182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</row>
    <row r="41" spans="1:27" ht="50" hidden="1" customHeight="1" x14ac:dyDescent="0.15">
      <c r="A41" s="51" t="s">
        <v>69</v>
      </c>
      <c r="B41" s="28"/>
      <c r="C41" s="27" t="s">
        <v>12</v>
      </c>
      <c r="D41" s="28" t="s">
        <v>455</v>
      </c>
      <c r="E41" s="18" t="s">
        <v>834</v>
      </c>
      <c r="F41" s="18" t="s">
        <v>837</v>
      </c>
      <c r="G41" s="26" t="s">
        <v>182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</row>
    <row r="42" spans="1:27" ht="50" hidden="1" customHeight="1" x14ac:dyDescent="0.15">
      <c r="A42" s="31" t="s">
        <v>403</v>
      </c>
      <c r="B42" s="28"/>
      <c r="C42" s="27" t="s">
        <v>12</v>
      </c>
      <c r="D42" s="28" t="s">
        <v>455</v>
      </c>
      <c r="E42" s="18" t="s">
        <v>927</v>
      </c>
      <c r="F42" s="18" t="s">
        <v>840</v>
      </c>
      <c r="G42" s="26" t="s">
        <v>182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>
        <v>200</v>
      </c>
      <c r="V42" s="25">
        <v>17</v>
      </c>
      <c r="W42" s="25">
        <f t="shared" si="2"/>
        <v>3.4</v>
      </c>
      <c r="X42" s="25">
        <f t="shared" si="3"/>
        <v>13.955555555555556</v>
      </c>
      <c r="Y42" s="25">
        <f t="shared" si="4"/>
        <v>19.233333333333331</v>
      </c>
      <c r="Z42" s="25">
        <v>22</v>
      </c>
      <c r="AA42" s="25">
        <f t="shared" si="5"/>
        <v>8.0444444444444443</v>
      </c>
    </row>
    <row r="43" spans="1:27" ht="50" hidden="1" customHeight="1" x14ac:dyDescent="0.15">
      <c r="A43" s="20" t="s">
        <v>404</v>
      </c>
      <c r="B43" s="6"/>
      <c r="C43" s="27" t="s">
        <v>12</v>
      </c>
      <c r="D43" s="28" t="s">
        <v>455</v>
      </c>
      <c r="E43" s="18" t="s">
        <v>893</v>
      </c>
      <c r="F43" s="18" t="s">
        <v>840</v>
      </c>
      <c r="G43" s="26" t="s">
        <v>182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</row>
    <row r="44" spans="1:27" ht="50" customHeight="1" x14ac:dyDescent="0.15">
      <c r="A44" s="20" t="s">
        <v>70</v>
      </c>
      <c r="B44" s="6"/>
      <c r="C44" s="27" t="s">
        <v>12</v>
      </c>
      <c r="D44" s="28" t="s">
        <v>455</v>
      </c>
      <c r="E44" s="18" t="s">
        <v>892</v>
      </c>
      <c r="F44" s="18" t="s">
        <v>840</v>
      </c>
      <c r="G44" s="26" t="s">
        <v>182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</row>
    <row r="45" spans="1:27" ht="50" customHeight="1" x14ac:dyDescent="0.15">
      <c r="A45" s="20" t="s">
        <v>71</v>
      </c>
      <c r="B45" s="6"/>
      <c r="C45" s="27" t="s">
        <v>12</v>
      </c>
      <c r="D45" s="28" t="s">
        <v>455</v>
      </c>
      <c r="E45" s="18" t="s">
        <v>926</v>
      </c>
      <c r="F45" s="18" t="s">
        <v>837</v>
      </c>
      <c r="G45" s="26" t="s">
        <v>182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</row>
    <row r="46" spans="1:27" ht="50" hidden="1" customHeight="1" x14ac:dyDescent="0.15">
      <c r="A46" s="55" t="s">
        <v>72</v>
      </c>
      <c r="B46" s="6"/>
      <c r="C46" s="27" t="s">
        <v>12</v>
      </c>
      <c r="D46" s="28" t="s">
        <v>455</v>
      </c>
      <c r="E46" s="18" t="s">
        <v>518</v>
      </c>
      <c r="F46" s="18" t="s">
        <v>837</v>
      </c>
      <c r="G46" s="26" t="s">
        <v>182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</row>
    <row r="47" spans="1:27" ht="50" hidden="1" customHeight="1" x14ac:dyDescent="0.15">
      <c r="A47" s="20" t="s">
        <v>73</v>
      </c>
      <c r="B47" s="6"/>
      <c r="C47" s="27" t="s">
        <v>12</v>
      </c>
      <c r="D47" s="28" t="s">
        <v>455</v>
      </c>
      <c r="E47" s="18" t="s">
        <v>901</v>
      </c>
      <c r="F47" s="18" t="s">
        <v>837</v>
      </c>
      <c r="G47" s="26" t="s">
        <v>182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</row>
    <row r="48" spans="1:27" ht="50" customHeight="1" x14ac:dyDescent="0.15">
      <c r="A48" s="20" t="s">
        <v>483</v>
      </c>
      <c r="B48" s="6"/>
      <c r="C48" s="27" t="s">
        <v>12</v>
      </c>
      <c r="D48" s="16" t="s">
        <v>54</v>
      </c>
      <c r="E48" s="18" t="s">
        <v>903</v>
      </c>
      <c r="F48" s="18" t="s">
        <v>846</v>
      </c>
      <c r="G48" s="26" t="s">
        <v>182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-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</row>
    <row r="49" spans="1:27" ht="50" customHeight="1" x14ac:dyDescent="0.15">
      <c r="A49" s="20" t="s">
        <v>484</v>
      </c>
      <c r="B49" s="6"/>
      <c r="C49" s="27" t="s">
        <v>12</v>
      </c>
      <c r="D49" s="16" t="s">
        <v>54</v>
      </c>
      <c r="E49" s="18" t="s">
        <v>902</v>
      </c>
      <c r="F49" s="18" t="s">
        <v>847</v>
      </c>
      <c r="G49" s="26" t="s">
        <v>182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</row>
    <row r="50" spans="1:27" ht="50" customHeight="1" x14ac:dyDescent="0.15">
      <c r="A50" s="20" t="s">
        <v>485</v>
      </c>
      <c r="B50" s="6"/>
      <c r="C50" s="27" t="s">
        <v>12</v>
      </c>
      <c r="D50" s="16" t="s">
        <v>54</v>
      </c>
      <c r="E50" s="18" t="s">
        <v>904</v>
      </c>
      <c r="F50" s="18" t="s">
        <v>849</v>
      </c>
      <c r="G50" s="26" t="s">
        <v>182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-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</row>
    <row r="51" spans="1:27" ht="50" customHeight="1" x14ac:dyDescent="0.15">
      <c r="A51" s="20" t="s">
        <v>486</v>
      </c>
      <c r="B51" s="6"/>
      <c r="C51" s="27" t="s">
        <v>12</v>
      </c>
      <c r="D51" s="16" t="s">
        <v>54</v>
      </c>
      <c r="E51" s="18" t="s">
        <v>905</v>
      </c>
      <c r="F51" s="18" t="s">
        <v>848</v>
      </c>
      <c r="G51" s="26" t="s">
        <v>182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-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</row>
    <row r="52" spans="1:27" ht="50" customHeight="1" x14ac:dyDescent="0.15">
      <c r="A52" s="20" t="s">
        <v>487</v>
      </c>
      <c r="B52" s="6"/>
      <c r="C52" s="27" t="s">
        <v>12</v>
      </c>
      <c r="D52" s="16" t="s">
        <v>54</v>
      </c>
      <c r="E52" s="18" t="s">
        <v>906</v>
      </c>
      <c r="F52" s="18" t="s">
        <v>850</v>
      </c>
      <c r="G52" s="26" t="s">
        <v>182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</row>
    <row r="53" spans="1:27" ht="50" customHeight="1" x14ac:dyDescent="0.15">
      <c r="A53" s="20" t="s">
        <v>488</v>
      </c>
      <c r="B53" s="6"/>
      <c r="C53" s="27" t="s">
        <v>12</v>
      </c>
      <c r="D53" s="16" t="s">
        <v>54</v>
      </c>
      <c r="E53" s="18" t="s">
        <v>907</v>
      </c>
      <c r="F53" s="18" t="s">
        <v>849</v>
      </c>
      <c r="G53" s="26" t="s">
        <v>182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-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</row>
    <row r="54" spans="1:27" ht="50" customHeight="1" x14ac:dyDescent="0.15">
      <c r="A54" s="20" t="s">
        <v>489</v>
      </c>
      <c r="B54" s="6"/>
      <c r="C54" s="27" t="s">
        <v>12</v>
      </c>
      <c r="D54" s="16" t="s">
        <v>54</v>
      </c>
      <c r="E54" s="18" t="s">
        <v>907</v>
      </c>
      <c r="F54" s="18" t="s">
        <v>851</v>
      </c>
      <c r="G54" s="26" t="s">
        <v>182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-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</row>
    <row r="55" spans="1:27" ht="50" customHeight="1" x14ac:dyDescent="0.15">
      <c r="A55" s="20" t="s">
        <v>490</v>
      </c>
      <c r="B55" s="6"/>
      <c r="C55" s="27" t="s">
        <v>12</v>
      </c>
      <c r="D55" s="16" t="s">
        <v>54</v>
      </c>
      <c r="E55" s="18" t="s">
        <v>925</v>
      </c>
      <c r="F55" s="18" t="s">
        <v>849</v>
      </c>
      <c r="G55" s="26" t="s">
        <v>182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-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</row>
    <row r="56" spans="1:27" ht="50" customHeight="1" x14ac:dyDescent="0.15">
      <c r="A56" s="20" t="s">
        <v>491</v>
      </c>
      <c r="B56" s="6"/>
      <c r="C56" s="27" t="s">
        <v>12</v>
      </c>
      <c r="D56" s="16" t="s">
        <v>54</v>
      </c>
      <c r="E56" s="18" t="s">
        <v>924</v>
      </c>
      <c r="F56" s="18" t="s">
        <v>908</v>
      </c>
      <c r="G56" s="26" t="s">
        <v>182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-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</row>
    <row r="57" spans="1:27" ht="50" customHeight="1" x14ac:dyDescent="0.15">
      <c r="A57" s="20" t="s">
        <v>92</v>
      </c>
      <c r="B57" s="6"/>
      <c r="C57" s="27" t="s">
        <v>12</v>
      </c>
      <c r="D57" s="16" t="s">
        <v>288</v>
      </c>
      <c r="E57" s="18" t="s">
        <v>923</v>
      </c>
      <c r="F57" s="18" t="s">
        <v>835</v>
      </c>
      <c r="G57" s="26" t="s">
        <v>182</v>
      </c>
      <c r="H57" s="26" t="s">
        <v>439</v>
      </c>
      <c r="I57" s="23">
        <v>1</v>
      </c>
      <c r="J57" s="23" t="s">
        <v>14</v>
      </c>
      <c r="K57" s="26" t="str">
        <f>IFERROR(VLOOKUP(INVENTARIO[[#This Row],[Code]],FOTOS[],2,FALSE),"-")</f>
        <v>-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</row>
    <row r="58" spans="1:27" ht="50" customHeight="1" x14ac:dyDescent="0.15">
      <c r="A58" s="20" t="s">
        <v>93</v>
      </c>
      <c r="B58" s="6"/>
      <c r="C58" s="27" t="s">
        <v>12</v>
      </c>
      <c r="D58" s="16" t="s">
        <v>288</v>
      </c>
      <c r="E58" s="18" t="s">
        <v>923</v>
      </c>
      <c r="F58" s="18" t="s">
        <v>841</v>
      </c>
      <c r="G58" s="26" t="s">
        <v>182</v>
      </c>
      <c r="H58" s="50" t="s">
        <v>439</v>
      </c>
      <c r="I58" s="23">
        <v>1</v>
      </c>
      <c r="J58" s="23" t="s">
        <v>14</v>
      </c>
      <c r="K58" s="26" t="str">
        <f>IFERROR(VLOOKUP(INVENTARIO[[#This Row],[Code]],FOTOS[],2,FALSE),"-")</f>
        <v>-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</row>
    <row r="59" spans="1:27" ht="50" customHeight="1" x14ac:dyDescent="0.15">
      <c r="A59" s="20" t="s">
        <v>94</v>
      </c>
      <c r="B59" s="6"/>
      <c r="C59" s="27" t="s">
        <v>12</v>
      </c>
      <c r="D59" s="16" t="s">
        <v>288</v>
      </c>
      <c r="E59" s="18" t="s">
        <v>923</v>
      </c>
      <c r="F59" s="18" t="s">
        <v>840</v>
      </c>
      <c r="G59" s="26" t="s">
        <v>182</v>
      </c>
      <c r="H59" s="50" t="s">
        <v>439</v>
      </c>
      <c r="I59" s="23">
        <v>1</v>
      </c>
      <c r="J59" s="23" t="s">
        <v>14</v>
      </c>
      <c r="K59" s="26" t="str">
        <f>IFERROR(VLOOKUP(INVENTARIO[[#This Row],[Code]],FOTOS[],2,FALSE),"-")</f>
        <v>-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</row>
    <row r="60" spans="1:27" ht="50" customHeight="1" x14ac:dyDescent="0.15">
      <c r="A60" s="20" t="s">
        <v>95</v>
      </c>
      <c r="B60" s="6"/>
      <c r="C60" s="27" t="s">
        <v>12</v>
      </c>
      <c r="D60" s="16" t="s">
        <v>288</v>
      </c>
      <c r="E60" s="18" t="s">
        <v>923</v>
      </c>
      <c r="F60" s="18" t="s">
        <v>833</v>
      </c>
      <c r="G60" s="26" t="s">
        <v>182</v>
      </c>
      <c r="H60" s="26" t="s">
        <v>439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</row>
    <row r="61" spans="1:27" ht="50" hidden="1" customHeight="1" x14ac:dyDescent="0.15">
      <c r="A61" s="20" t="s">
        <v>74</v>
      </c>
      <c r="B61" s="6"/>
      <c r="C61" s="27" t="s">
        <v>12</v>
      </c>
      <c r="D61" s="16" t="s">
        <v>455</v>
      </c>
      <c r="E61" s="18" t="s">
        <v>892</v>
      </c>
      <c r="F61" s="18" t="s">
        <v>837</v>
      </c>
      <c r="G61" s="26" t="s">
        <v>182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</row>
    <row r="62" spans="1:27" ht="50" customHeight="1" x14ac:dyDescent="0.15">
      <c r="A62" s="20" t="s">
        <v>492</v>
      </c>
      <c r="B62" s="6"/>
      <c r="C62" s="27" t="s">
        <v>12</v>
      </c>
      <c r="D62" s="16" t="s">
        <v>54</v>
      </c>
      <c r="E62" s="18" t="s">
        <v>935</v>
      </c>
      <c r="F62" s="18" t="s">
        <v>849</v>
      </c>
      <c r="G62" s="26" t="s">
        <v>182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-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</row>
    <row r="63" spans="1:27" ht="50" hidden="1" customHeight="1" x14ac:dyDescent="0.15">
      <c r="A63" s="20" t="s">
        <v>75</v>
      </c>
      <c r="B63" s="6"/>
      <c r="C63" s="27" t="s">
        <v>12</v>
      </c>
      <c r="D63" s="16" t="s">
        <v>455</v>
      </c>
      <c r="E63" s="18" t="s">
        <v>922</v>
      </c>
      <c r="F63" s="18" t="s">
        <v>837</v>
      </c>
      <c r="G63" s="26" t="s">
        <v>182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</row>
    <row r="64" spans="1:27" ht="50" customHeight="1" x14ac:dyDescent="0.15">
      <c r="A64" s="20" t="s">
        <v>493</v>
      </c>
      <c r="B64" s="6"/>
      <c r="C64" s="27" t="s">
        <v>12</v>
      </c>
      <c r="D64" s="16" t="s">
        <v>54</v>
      </c>
      <c r="E64" s="18" t="s">
        <v>920</v>
      </c>
      <c r="F64" s="18" t="s">
        <v>850</v>
      </c>
      <c r="G64" s="26" t="s">
        <v>182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-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</row>
    <row r="65" spans="1:27" ht="50" hidden="1" customHeight="1" x14ac:dyDescent="0.15">
      <c r="A65" s="20" t="s">
        <v>96</v>
      </c>
      <c r="B65" s="6"/>
      <c r="C65" s="27" t="s">
        <v>12</v>
      </c>
      <c r="D65" s="16" t="s">
        <v>53</v>
      </c>
      <c r="E65" s="18" t="s">
        <v>919</v>
      </c>
      <c r="F65" s="18" t="s">
        <v>837</v>
      </c>
      <c r="G65" s="26" t="s">
        <v>182</v>
      </c>
      <c r="H65" s="26" t="s">
        <v>519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</row>
    <row r="66" spans="1:27" ht="50" hidden="1" customHeight="1" x14ac:dyDescent="0.15">
      <c r="A66" s="20" t="s">
        <v>97</v>
      </c>
      <c r="B66" s="6"/>
      <c r="C66" s="27" t="s">
        <v>12</v>
      </c>
      <c r="D66" s="16" t="s">
        <v>53</v>
      </c>
      <c r="E66" s="18" t="s">
        <v>918</v>
      </c>
      <c r="F66" s="18" t="s">
        <v>837</v>
      </c>
      <c r="G66" s="26" t="s">
        <v>182</v>
      </c>
      <c r="H66" s="26" t="s">
        <v>521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</row>
    <row r="67" spans="1:27" ht="50" hidden="1" customHeight="1" x14ac:dyDescent="0.15">
      <c r="A67" s="20" t="s">
        <v>98</v>
      </c>
      <c r="B67" s="6"/>
      <c r="C67" s="27" t="s">
        <v>12</v>
      </c>
      <c r="D67" s="16" t="s">
        <v>53</v>
      </c>
      <c r="E67" s="18" t="s">
        <v>921</v>
      </c>
      <c r="F67" s="18" t="s">
        <v>837</v>
      </c>
      <c r="G67" s="26" t="s">
        <v>182</v>
      </c>
      <c r="H67" s="26" t="s">
        <v>520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</row>
    <row r="68" spans="1:27" ht="50" hidden="1" customHeight="1" x14ac:dyDescent="0.15">
      <c r="A68" s="20" t="s">
        <v>103</v>
      </c>
      <c r="B68" s="6"/>
      <c r="C68" s="27" t="s">
        <v>12</v>
      </c>
      <c r="D68" s="16" t="s">
        <v>55</v>
      </c>
      <c r="E68" s="18" t="s">
        <v>932</v>
      </c>
      <c r="F68" s="18" t="s">
        <v>840</v>
      </c>
      <c r="G68" s="26" t="s">
        <v>182</v>
      </c>
      <c r="H68" s="26" t="s">
        <v>574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</row>
    <row r="69" spans="1:27" ht="50" hidden="1" customHeight="1" x14ac:dyDescent="0.15">
      <c r="A69" s="20" t="s">
        <v>426</v>
      </c>
      <c r="B69" s="6"/>
      <c r="C69" s="27" t="s">
        <v>12</v>
      </c>
      <c r="D69" s="16" t="s">
        <v>53</v>
      </c>
      <c r="E69" s="18" t="s">
        <v>936</v>
      </c>
      <c r="F69" s="18" t="s">
        <v>840</v>
      </c>
      <c r="G69" s="26" t="s">
        <v>182</v>
      </c>
      <c r="H69" s="26" t="s">
        <v>522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v>25</v>
      </c>
      <c r="AA69" s="25">
        <f t="shared" si="13"/>
        <v>6.0111111111111111</v>
      </c>
    </row>
    <row r="70" spans="1:27" ht="50" hidden="1" customHeight="1" x14ac:dyDescent="0.15">
      <c r="A70" s="20" t="s">
        <v>99</v>
      </c>
      <c r="B70" s="6"/>
      <c r="C70" s="27" t="s">
        <v>12</v>
      </c>
      <c r="D70" s="16" t="s">
        <v>53</v>
      </c>
      <c r="E70" s="18" t="s">
        <v>931</v>
      </c>
      <c r="F70" s="18" t="s">
        <v>840</v>
      </c>
      <c r="G70" s="26" t="s">
        <v>182</v>
      </c>
      <c r="H70" s="26" t="s">
        <v>522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v>25</v>
      </c>
      <c r="AA70" s="25">
        <f t="shared" si="13"/>
        <v>6.0111111111111111</v>
      </c>
    </row>
    <row r="71" spans="1:27" ht="50" hidden="1" customHeight="1" x14ac:dyDescent="0.15">
      <c r="A71" s="20" t="s">
        <v>104</v>
      </c>
      <c r="B71" s="6"/>
      <c r="C71" s="27" t="s">
        <v>12</v>
      </c>
      <c r="D71" s="16" t="s">
        <v>55</v>
      </c>
      <c r="E71" s="18" t="s">
        <v>930</v>
      </c>
      <c r="F71" s="18" t="s">
        <v>833</v>
      </c>
      <c r="G71" s="26" t="s">
        <v>182</v>
      </c>
      <c r="H71" s="26" t="s">
        <v>523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</row>
    <row r="72" spans="1:27" ht="50" hidden="1" customHeight="1" x14ac:dyDescent="0.15">
      <c r="A72" s="20" t="s">
        <v>105</v>
      </c>
      <c r="B72" s="6"/>
      <c r="C72" s="27" t="s">
        <v>12</v>
      </c>
      <c r="D72" s="16" t="s">
        <v>55</v>
      </c>
      <c r="E72" s="18" t="s">
        <v>930</v>
      </c>
      <c r="F72" s="18" t="s">
        <v>840</v>
      </c>
      <c r="G72" s="26" t="s">
        <v>182</v>
      </c>
      <c r="H72" s="26" t="s">
        <v>523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</row>
    <row r="73" spans="1:27" ht="50" hidden="1" customHeight="1" x14ac:dyDescent="0.15">
      <c r="A73" s="20" t="s">
        <v>106</v>
      </c>
      <c r="B73" s="28"/>
      <c r="C73" s="27" t="s">
        <v>12</v>
      </c>
      <c r="D73" s="28" t="s">
        <v>55</v>
      </c>
      <c r="E73" s="18" t="s">
        <v>917</v>
      </c>
      <c r="F73" s="18" t="s">
        <v>841</v>
      </c>
      <c r="G73" s="26" t="s">
        <v>182</v>
      </c>
      <c r="H73" s="26" t="s">
        <v>523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</row>
    <row r="74" spans="1:27" ht="50" hidden="1" customHeight="1" x14ac:dyDescent="0.15">
      <c r="A74" s="20" t="s">
        <v>107</v>
      </c>
      <c r="B74" s="28"/>
      <c r="C74" s="27" t="s">
        <v>12</v>
      </c>
      <c r="D74" s="28" t="s">
        <v>55</v>
      </c>
      <c r="E74" s="19" t="s">
        <v>916</v>
      </c>
      <c r="F74" s="18" t="s">
        <v>833</v>
      </c>
      <c r="G74" s="26" t="s">
        <v>182</v>
      </c>
      <c r="H74" s="26" t="s">
        <v>525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</row>
    <row r="75" spans="1:27" ht="50" hidden="1" customHeight="1" x14ac:dyDescent="0.15">
      <c r="A75" s="20" t="s">
        <v>118</v>
      </c>
      <c r="B75" s="28"/>
      <c r="C75" s="27" t="s">
        <v>12</v>
      </c>
      <c r="D75" s="28" t="s">
        <v>55</v>
      </c>
      <c r="E75" s="19" t="s">
        <v>915</v>
      </c>
      <c r="F75" s="18" t="s">
        <v>840</v>
      </c>
      <c r="G75" s="26" t="s">
        <v>182</v>
      </c>
      <c r="H75" s="26" t="s">
        <v>525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</row>
    <row r="76" spans="1:27" ht="50" customHeight="1" x14ac:dyDescent="0.15">
      <c r="A76" s="29" t="s">
        <v>108</v>
      </c>
      <c r="B76" s="28"/>
      <c r="C76" s="27" t="s">
        <v>12</v>
      </c>
      <c r="D76" s="28" t="s">
        <v>288</v>
      </c>
      <c r="E76" s="18" t="s">
        <v>914</v>
      </c>
      <c r="F76" s="18" t="s">
        <v>841</v>
      </c>
      <c r="G76" s="26" t="s">
        <v>182</v>
      </c>
      <c r="H76" s="26" t="s">
        <v>526</v>
      </c>
      <c r="I76" s="23">
        <v>1</v>
      </c>
      <c r="J76" s="23" t="s">
        <v>14</v>
      </c>
      <c r="K76" s="26" t="str">
        <f>IFERROR(VLOOKUP(INVENTARIO[[#This Row],[Code]],FOTOS[],2,FALSE),"-")</f>
        <v>-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</row>
    <row r="77" spans="1:27" ht="50" customHeight="1" x14ac:dyDescent="0.15">
      <c r="A77" s="29" t="s">
        <v>109</v>
      </c>
      <c r="B77" s="28"/>
      <c r="C77" s="27" t="s">
        <v>12</v>
      </c>
      <c r="D77" s="28" t="s">
        <v>288</v>
      </c>
      <c r="E77" s="18" t="s">
        <v>914</v>
      </c>
      <c r="F77" s="18" t="s">
        <v>837</v>
      </c>
      <c r="G77" s="26" t="s">
        <v>182</v>
      </c>
      <c r="H77" s="26" t="s">
        <v>526</v>
      </c>
      <c r="I77" s="23">
        <v>1</v>
      </c>
      <c r="J77" s="23" t="s">
        <v>14</v>
      </c>
      <c r="K77" s="26" t="str">
        <f>IFERROR(VLOOKUP(INVENTARIO[[#This Row],[Code]],FOTOS[],2,FALSE),"-")</f>
        <v>-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</row>
    <row r="78" spans="1:27" ht="50" customHeight="1" x14ac:dyDescent="0.15">
      <c r="A78" s="29" t="s">
        <v>110</v>
      </c>
      <c r="B78" s="28"/>
      <c r="C78" s="27" t="s">
        <v>12</v>
      </c>
      <c r="D78" s="28" t="s">
        <v>288</v>
      </c>
      <c r="E78" s="18" t="s">
        <v>914</v>
      </c>
      <c r="F78" s="18" t="s">
        <v>840</v>
      </c>
      <c r="G78" s="26" t="s">
        <v>182</v>
      </c>
      <c r="H78" s="26" t="s">
        <v>526</v>
      </c>
      <c r="I78" s="23">
        <v>1</v>
      </c>
      <c r="J78" s="23" t="s">
        <v>14</v>
      </c>
      <c r="K78" s="26" t="str">
        <f>IFERROR(VLOOKUP(INVENTARIO[[#This Row],[Code]],FOTOS[],2,FALSE),"-")</f>
        <v>-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</row>
    <row r="79" spans="1:27" ht="50" customHeight="1" x14ac:dyDescent="0.15">
      <c r="A79" s="29" t="s">
        <v>111</v>
      </c>
      <c r="B79" s="28"/>
      <c r="C79" s="27" t="s">
        <v>12</v>
      </c>
      <c r="D79" s="28" t="s">
        <v>288</v>
      </c>
      <c r="E79" s="18" t="s">
        <v>913</v>
      </c>
      <c r="F79" s="18" t="s">
        <v>840</v>
      </c>
      <c r="G79" s="26" t="s">
        <v>182</v>
      </c>
      <c r="H79" s="26" t="s">
        <v>527</v>
      </c>
      <c r="I79" s="23">
        <v>2</v>
      </c>
      <c r="J79" s="23" t="s">
        <v>14</v>
      </c>
      <c r="K79" s="26" t="str">
        <f>IFERROR(VLOOKUP(INVENTARIO[[#This Row],[Code]],FOTOS[],2,FALSE),"-")</f>
        <v>-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112</v>
      </c>
      <c r="B80" s="28"/>
      <c r="C80" s="27" t="s">
        <v>12</v>
      </c>
      <c r="D80" s="28" t="s">
        <v>288</v>
      </c>
      <c r="E80" s="18" t="s">
        <v>946</v>
      </c>
      <c r="F80" s="18" t="s">
        <v>840</v>
      </c>
      <c r="G80" s="26" t="s">
        <v>182</v>
      </c>
      <c r="H80" s="26" t="s">
        <v>527</v>
      </c>
      <c r="I80" s="23">
        <v>1</v>
      </c>
      <c r="J80" s="23" t="s">
        <v>14</v>
      </c>
      <c r="K80" s="26" t="str">
        <f>IFERROR(VLOOKUP(INVENTARIO[[#This Row],[Code]],FOTOS[],2,FALSE),"-")</f>
        <v>-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hidden="1" customHeight="1" x14ac:dyDescent="0.15">
      <c r="A81" s="29" t="s">
        <v>100</v>
      </c>
      <c r="B81" s="28"/>
      <c r="C81" s="27" t="s">
        <v>12</v>
      </c>
      <c r="D81" s="28" t="s">
        <v>53</v>
      </c>
      <c r="E81" s="18" t="s">
        <v>947</v>
      </c>
      <c r="F81" s="18" t="s">
        <v>837</v>
      </c>
      <c r="G81" s="26" t="s">
        <v>182</v>
      </c>
      <c r="H81" s="26" t="s">
        <v>529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hidden="1" customHeight="1" x14ac:dyDescent="0.15">
      <c r="A82" s="29" t="s">
        <v>101</v>
      </c>
      <c r="B82" s="28"/>
      <c r="C82" s="27" t="s">
        <v>12</v>
      </c>
      <c r="D82" s="28" t="s">
        <v>53</v>
      </c>
      <c r="E82" s="18" t="s">
        <v>912</v>
      </c>
      <c r="F82" s="18" t="s">
        <v>841</v>
      </c>
      <c r="G82" s="26" t="s">
        <v>182</v>
      </c>
      <c r="H82" s="26" t="s">
        <v>528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hidden="1" customHeight="1" x14ac:dyDescent="0.15">
      <c r="A83" s="29" t="s">
        <v>102</v>
      </c>
      <c r="B83" s="28"/>
      <c r="C83" s="27" t="s">
        <v>12</v>
      </c>
      <c r="D83" s="28" t="s">
        <v>53</v>
      </c>
      <c r="E83" s="18" t="s">
        <v>912</v>
      </c>
      <c r="F83" s="18" t="s">
        <v>840</v>
      </c>
      <c r="G83" s="26" t="s">
        <v>182</v>
      </c>
      <c r="H83" s="26" t="s">
        <v>528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hidden="1" customHeight="1" x14ac:dyDescent="0.15">
      <c r="A84" s="29" t="s">
        <v>113</v>
      </c>
      <c r="B84" s="28"/>
      <c r="C84" s="27" t="s">
        <v>12</v>
      </c>
      <c r="D84" s="28" t="s">
        <v>53</v>
      </c>
      <c r="E84" s="18" t="s">
        <v>911</v>
      </c>
      <c r="F84" s="18" t="s">
        <v>837</v>
      </c>
      <c r="G84" s="26" t="s">
        <v>182</v>
      </c>
      <c r="H84" s="26" t="s">
        <v>530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hidden="1" customHeight="1" x14ac:dyDescent="0.15">
      <c r="A85" s="29" t="s">
        <v>114</v>
      </c>
      <c r="B85" s="28"/>
      <c r="C85" s="27" t="s">
        <v>12</v>
      </c>
      <c r="D85" s="28" t="s">
        <v>53</v>
      </c>
      <c r="E85" s="18" t="s">
        <v>911</v>
      </c>
      <c r="F85" s="18" t="s">
        <v>840</v>
      </c>
      <c r="G85" s="26" t="s">
        <v>182</v>
      </c>
      <c r="H85" s="26" t="s">
        <v>530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hidden="1" customHeight="1" x14ac:dyDescent="0.15">
      <c r="A86" s="29" t="s">
        <v>115</v>
      </c>
      <c r="B86" s="28"/>
      <c r="C86" s="27" t="s">
        <v>12</v>
      </c>
      <c r="D86" s="28" t="s">
        <v>53</v>
      </c>
      <c r="E86" s="18" t="s">
        <v>911</v>
      </c>
      <c r="F86" s="18" t="s">
        <v>841</v>
      </c>
      <c r="G86" s="26" t="s">
        <v>182</v>
      </c>
      <c r="H86" s="26" t="s">
        <v>530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hidden="1" customHeight="1" x14ac:dyDescent="0.15">
      <c r="A87" s="29" t="s">
        <v>116</v>
      </c>
      <c r="B87" s="28"/>
      <c r="C87" s="27" t="s">
        <v>12</v>
      </c>
      <c r="D87" s="28" t="s">
        <v>53</v>
      </c>
      <c r="E87" s="18" t="s">
        <v>910</v>
      </c>
      <c r="F87" s="18" t="s">
        <v>840</v>
      </c>
      <c r="G87" s="26" t="s">
        <v>182</v>
      </c>
      <c r="H87" s="26" t="s">
        <v>531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</row>
    <row r="88" spans="1:27" ht="50" hidden="1" customHeight="1" x14ac:dyDescent="0.15">
      <c r="A88" s="29" t="s">
        <v>117</v>
      </c>
      <c r="B88" s="28"/>
      <c r="C88" s="27" t="s">
        <v>12</v>
      </c>
      <c r="D88" s="28" t="s">
        <v>53</v>
      </c>
      <c r="E88" s="18" t="s">
        <v>910</v>
      </c>
      <c r="F88" s="18" t="s">
        <v>833</v>
      </c>
      <c r="G88" s="26" t="s">
        <v>182</v>
      </c>
      <c r="H88" s="26" t="s">
        <v>531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</row>
    <row r="89" spans="1:27" ht="50" hidden="1" customHeight="1" x14ac:dyDescent="0.15">
      <c r="A89" s="29" t="s">
        <v>123</v>
      </c>
      <c r="B89" s="28"/>
      <c r="C89" s="27" t="s">
        <v>12</v>
      </c>
      <c r="D89" s="28" t="s">
        <v>55</v>
      </c>
      <c r="E89" s="18" t="s">
        <v>909</v>
      </c>
      <c r="F89" s="18" t="s">
        <v>840</v>
      </c>
      <c r="G89" s="26" t="s">
        <v>182</v>
      </c>
      <c r="H89" s="26" t="s">
        <v>532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</row>
    <row r="90" spans="1:27" ht="50" hidden="1" customHeight="1" x14ac:dyDescent="0.15">
      <c r="A90" s="29" t="s">
        <v>119</v>
      </c>
      <c r="B90" s="28"/>
      <c r="C90" s="27" t="s">
        <v>12</v>
      </c>
      <c r="D90" s="28" t="s">
        <v>53</v>
      </c>
      <c r="E90" s="18" t="s">
        <v>933</v>
      </c>
      <c r="F90" s="18" t="s">
        <v>833</v>
      </c>
      <c r="G90" s="26" t="s">
        <v>182</v>
      </c>
      <c r="H90" s="26" t="s">
        <v>533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hidden="1" customHeight="1" x14ac:dyDescent="0.15">
      <c r="A91" s="29" t="s">
        <v>120</v>
      </c>
      <c r="B91" s="28"/>
      <c r="C91" s="27" t="s">
        <v>12</v>
      </c>
      <c r="D91" s="28" t="s">
        <v>53</v>
      </c>
      <c r="E91" s="18" t="s">
        <v>934</v>
      </c>
      <c r="F91" s="18" t="s">
        <v>833</v>
      </c>
      <c r="G91" s="26" t="s">
        <v>182</v>
      </c>
      <c r="H91" s="26" t="s">
        <v>534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hidden="1" customHeight="1" x14ac:dyDescent="0.15">
      <c r="A92" s="29" t="s">
        <v>122</v>
      </c>
      <c r="B92" s="28"/>
      <c r="C92" s="27" t="s">
        <v>12</v>
      </c>
      <c r="D92" s="28" t="s">
        <v>53</v>
      </c>
      <c r="E92" s="18" t="s">
        <v>919</v>
      </c>
      <c r="F92" s="18" t="s">
        <v>840</v>
      </c>
      <c r="G92" s="26" t="s">
        <v>182</v>
      </c>
      <c r="H92" s="26" t="s">
        <v>535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</row>
    <row r="93" spans="1:27" ht="50" customHeight="1" x14ac:dyDescent="0.15">
      <c r="A93" s="29" t="s">
        <v>121</v>
      </c>
      <c r="B93" s="28"/>
      <c r="C93" s="27" t="s">
        <v>12</v>
      </c>
      <c r="D93" s="28" t="s">
        <v>288</v>
      </c>
      <c r="E93" s="18" t="s">
        <v>938</v>
      </c>
      <c r="F93" s="18" t="s">
        <v>937</v>
      </c>
      <c r="G93" s="26" t="s">
        <v>182</v>
      </c>
      <c r="H93" s="26" t="s">
        <v>536</v>
      </c>
      <c r="I93" s="23">
        <v>1</v>
      </c>
      <c r="J93" s="23" t="s">
        <v>14</v>
      </c>
      <c r="K93" s="26" t="str">
        <f>IFERROR(VLOOKUP(INVENTARIO[[#This Row],[Code]],FOTOS[],2,FALSE),"-")</f>
        <v>-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149</v>
      </c>
      <c r="B94" s="28"/>
      <c r="C94" s="27" t="s">
        <v>12</v>
      </c>
      <c r="D94" s="28" t="s">
        <v>288</v>
      </c>
      <c r="E94" s="18" t="s">
        <v>948</v>
      </c>
      <c r="F94" s="18" t="s">
        <v>949</v>
      </c>
      <c r="G94" s="26" t="s">
        <v>182</v>
      </c>
      <c r="H94" s="26" t="s">
        <v>536</v>
      </c>
      <c r="I94" s="23">
        <v>1</v>
      </c>
      <c r="J94" s="23" t="s">
        <v>14</v>
      </c>
      <c r="K94" s="26" t="str">
        <f>IFERROR(VLOOKUP(INVENTARIO[[#This Row],[Code]],FOTOS[],2,FALSE),"-")</f>
        <v>-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hidden="1" customHeight="1" x14ac:dyDescent="0.15">
      <c r="A95" s="29" t="s">
        <v>125</v>
      </c>
      <c r="B95" s="28"/>
      <c r="C95" s="27" t="s">
        <v>12</v>
      </c>
      <c r="D95" s="28" t="s">
        <v>53</v>
      </c>
      <c r="E95" s="18" t="s">
        <v>950</v>
      </c>
      <c r="F95" s="18" t="s">
        <v>837</v>
      </c>
      <c r="G95" s="26" t="s">
        <v>182</v>
      </c>
      <c r="H95" s="26" t="s">
        <v>537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</row>
    <row r="96" spans="1:27" ht="50" hidden="1" customHeight="1" x14ac:dyDescent="0.15">
      <c r="A96" s="29" t="s">
        <v>124</v>
      </c>
      <c r="B96" s="28"/>
      <c r="C96" s="27" t="s">
        <v>12</v>
      </c>
      <c r="D96" s="28" t="s">
        <v>55</v>
      </c>
      <c r="E96" s="18" t="s">
        <v>941</v>
      </c>
      <c r="F96" s="18" t="s">
        <v>840</v>
      </c>
      <c r="G96" s="26" t="s">
        <v>182</v>
      </c>
      <c r="H96" s="26" t="s">
        <v>538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hidden="1" customHeight="1" x14ac:dyDescent="0.15">
      <c r="A97" s="29" t="s">
        <v>130</v>
      </c>
      <c r="B97" s="28"/>
      <c r="C97" s="27" t="s">
        <v>12</v>
      </c>
      <c r="D97" s="28" t="s">
        <v>55</v>
      </c>
      <c r="E97" s="18" t="s">
        <v>940</v>
      </c>
      <c r="F97" s="18" t="s">
        <v>833</v>
      </c>
      <c r="G97" s="26" t="s">
        <v>182</v>
      </c>
      <c r="H97" s="26" t="s">
        <v>539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hidden="1" customHeight="1" x14ac:dyDescent="0.15">
      <c r="A98" s="29" t="s">
        <v>131</v>
      </c>
      <c r="B98" s="28"/>
      <c r="C98" s="27" t="s">
        <v>12</v>
      </c>
      <c r="D98" s="28" t="s">
        <v>55</v>
      </c>
      <c r="E98" s="18" t="s">
        <v>940</v>
      </c>
      <c r="F98" s="18" t="s">
        <v>840</v>
      </c>
      <c r="G98" s="26" t="s">
        <v>182</v>
      </c>
      <c r="H98" s="26" t="s">
        <v>539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hidden="1" customHeight="1" x14ac:dyDescent="0.15">
      <c r="A99" s="29" t="s">
        <v>126</v>
      </c>
      <c r="B99" s="28"/>
      <c r="C99" s="27" t="s">
        <v>12</v>
      </c>
      <c r="D99" s="28" t="s">
        <v>53</v>
      </c>
      <c r="E99" s="18" t="s">
        <v>942</v>
      </c>
      <c r="F99" s="18" t="s">
        <v>840</v>
      </c>
      <c r="G99" s="26" t="s">
        <v>182</v>
      </c>
      <c r="H99" s="26" t="s">
        <v>540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hidden="1" customHeight="1" x14ac:dyDescent="0.15">
      <c r="A100" s="29" t="s">
        <v>127</v>
      </c>
      <c r="B100" s="28"/>
      <c r="C100" s="27" t="s">
        <v>12</v>
      </c>
      <c r="D100" s="28" t="s">
        <v>53</v>
      </c>
      <c r="E100" s="18" t="s">
        <v>942</v>
      </c>
      <c r="F100" s="18" t="s">
        <v>833</v>
      </c>
      <c r="G100" s="26" t="s">
        <v>182</v>
      </c>
      <c r="H100" s="26" t="s">
        <v>540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</row>
    <row r="101" spans="1:27" ht="50" hidden="1" customHeight="1" x14ac:dyDescent="0.15">
      <c r="A101" s="29" t="s">
        <v>128</v>
      </c>
      <c r="B101" s="28"/>
      <c r="C101" s="27" t="s">
        <v>12</v>
      </c>
      <c r="D101" s="28" t="s">
        <v>53</v>
      </c>
      <c r="E101" s="18" t="s">
        <v>942</v>
      </c>
      <c r="F101" s="18" t="s">
        <v>840</v>
      </c>
      <c r="G101" s="26" t="s">
        <v>182</v>
      </c>
      <c r="H101" s="26" t="s">
        <v>540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</row>
    <row r="102" spans="1:27" ht="50" hidden="1" customHeight="1" x14ac:dyDescent="0.15">
      <c r="A102" s="29" t="s">
        <v>129</v>
      </c>
      <c r="B102" s="28"/>
      <c r="C102" s="27" t="s">
        <v>12</v>
      </c>
      <c r="D102" s="28" t="s">
        <v>53</v>
      </c>
      <c r="E102" s="18" t="s">
        <v>943</v>
      </c>
      <c r="F102" s="18" t="s">
        <v>841</v>
      </c>
      <c r="G102" s="26" t="s">
        <v>182</v>
      </c>
      <c r="H102" s="26" t="s">
        <v>541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hidden="1" customHeight="1" x14ac:dyDescent="0.15">
      <c r="A103" s="29" t="s">
        <v>133</v>
      </c>
      <c r="B103" s="28"/>
      <c r="C103" s="27" t="s">
        <v>12</v>
      </c>
      <c r="D103" s="28" t="s">
        <v>53</v>
      </c>
      <c r="E103" s="18" t="s">
        <v>943</v>
      </c>
      <c r="F103" s="18" t="s">
        <v>840</v>
      </c>
      <c r="G103" s="26" t="s">
        <v>182</v>
      </c>
      <c r="H103" s="26" t="s">
        <v>541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hidden="1" customHeight="1" x14ac:dyDescent="0.15">
      <c r="A104" s="53" t="s">
        <v>132</v>
      </c>
      <c r="B104" s="28"/>
      <c r="C104" s="27" t="s">
        <v>12</v>
      </c>
      <c r="D104" s="28" t="s">
        <v>55</v>
      </c>
      <c r="E104" s="18" t="s">
        <v>944</v>
      </c>
      <c r="F104" s="18" t="s">
        <v>840</v>
      </c>
      <c r="G104" s="26" t="s">
        <v>182</v>
      </c>
      <c r="H104" s="26" t="s">
        <v>543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</row>
    <row r="105" spans="1:27" ht="50" hidden="1" customHeight="1" x14ac:dyDescent="0.15">
      <c r="A105" s="32" t="s">
        <v>135</v>
      </c>
      <c r="B105" s="28"/>
      <c r="C105" s="27" t="s">
        <v>12</v>
      </c>
      <c r="D105" s="28" t="s">
        <v>55</v>
      </c>
      <c r="E105" s="18" t="s">
        <v>542</v>
      </c>
      <c r="F105" s="18" t="s">
        <v>841</v>
      </c>
      <c r="G105" s="26" t="s">
        <v>182</v>
      </c>
      <c r="H105" s="26" t="s">
        <v>543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</row>
    <row r="106" spans="1:27" ht="50" hidden="1" customHeight="1" x14ac:dyDescent="0.15">
      <c r="A106" s="29" t="s">
        <v>134</v>
      </c>
      <c r="B106" s="28"/>
      <c r="C106" s="27" t="s">
        <v>12</v>
      </c>
      <c r="D106" s="28" t="s">
        <v>53</v>
      </c>
      <c r="E106" s="18" t="s">
        <v>544</v>
      </c>
      <c r="F106" s="18" t="s">
        <v>835</v>
      </c>
      <c r="G106" s="26" t="s">
        <v>182</v>
      </c>
      <c r="H106" s="26" t="s">
        <v>545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hidden="1" customHeight="1" x14ac:dyDescent="0.15">
      <c r="A107" s="29" t="s">
        <v>141</v>
      </c>
      <c r="B107" s="28"/>
      <c r="C107" s="27" t="s">
        <v>12</v>
      </c>
      <c r="D107" s="28" t="s">
        <v>53</v>
      </c>
      <c r="E107" s="18" t="s">
        <v>546</v>
      </c>
      <c r="F107" s="18" t="s">
        <v>840</v>
      </c>
      <c r="G107" s="26" t="s">
        <v>182</v>
      </c>
      <c r="H107" s="26" t="s">
        <v>545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hidden="1" customHeight="1" x14ac:dyDescent="0.15">
      <c r="A108" s="29" t="s">
        <v>142</v>
      </c>
      <c r="B108" s="28"/>
      <c r="C108" s="27" t="s">
        <v>12</v>
      </c>
      <c r="D108" s="28" t="s">
        <v>53</v>
      </c>
      <c r="E108" s="18" t="s">
        <v>547</v>
      </c>
      <c r="F108" s="18" t="s">
        <v>837</v>
      </c>
      <c r="G108" s="26" t="s">
        <v>182</v>
      </c>
      <c r="H108" s="26" t="s">
        <v>545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hidden="1" customHeight="1" x14ac:dyDescent="0.15">
      <c r="A109" s="32" t="s">
        <v>136</v>
      </c>
      <c r="B109" s="28"/>
      <c r="C109" s="27" t="s">
        <v>12</v>
      </c>
      <c r="D109" s="28" t="s">
        <v>55</v>
      </c>
      <c r="E109" s="18" t="s">
        <v>524</v>
      </c>
      <c r="F109" s="18" t="s">
        <v>833</v>
      </c>
      <c r="G109" s="26" t="s">
        <v>182</v>
      </c>
      <c r="H109" s="26" t="s">
        <v>550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hidden="1" customHeight="1" x14ac:dyDescent="0.15">
      <c r="A110" s="53" t="s">
        <v>137</v>
      </c>
      <c r="B110" s="28"/>
      <c r="C110" s="27" t="s">
        <v>12</v>
      </c>
      <c r="D110" s="28" t="s">
        <v>55</v>
      </c>
      <c r="E110" s="18" t="s">
        <v>548</v>
      </c>
      <c r="F110" s="18" t="s">
        <v>840</v>
      </c>
      <c r="G110" s="26" t="s">
        <v>182</v>
      </c>
      <c r="H110" s="26" t="s">
        <v>550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hidden="1" customHeight="1" x14ac:dyDescent="0.15">
      <c r="A111" s="32" t="s">
        <v>138</v>
      </c>
      <c r="B111" s="28"/>
      <c r="C111" s="27" t="s">
        <v>12</v>
      </c>
      <c r="D111" s="28" t="s">
        <v>55</v>
      </c>
      <c r="E111" s="18" t="s">
        <v>549</v>
      </c>
      <c r="F111" s="18" t="s">
        <v>837</v>
      </c>
      <c r="G111" s="26" t="s">
        <v>182</v>
      </c>
      <c r="H111" s="26" t="s">
        <v>551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hidden="1" customHeight="1" x14ac:dyDescent="0.15">
      <c r="A112" s="53" t="s">
        <v>139</v>
      </c>
      <c r="B112" s="28"/>
      <c r="C112" s="27" t="s">
        <v>12</v>
      </c>
      <c r="D112" s="28" t="s">
        <v>55</v>
      </c>
      <c r="E112" s="18" t="s">
        <v>552</v>
      </c>
      <c r="F112" s="18" t="s">
        <v>837</v>
      </c>
      <c r="G112" s="26" t="s">
        <v>182</v>
      </c>
      <c r="H112" s="26" t="s">
        <v>555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hidden="1" customHeight="1" x14ac:dyDescent="0.15">
      <c r="A113" s="32" t="s">
        <v>140</v>
      </c>
      <c r="B113" s="28"/>
      <c r="C113" s="27" t="s">
        <v>12</v>
      </c>
      <c r="D113" s="28" t="s">
        <v>55</v>
      </c>
      <c r="E113" s="18" t="s">
        <v>553</v>
      </c>
      <c r="F113" s="18" t="s">
        <v>840</v>
      </c>
      <c r="G113" s="26" t="s">
        <v>182</v>
      </c>
      <c r="H113" s="26" t="s">
        <v>555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hidden="1" customHeight="1" x14ac:dyDescent="0.15">
      <c r="A114" s="53" t="s">
        <v>148</v>
      </c>
      <c r="B114" s="28"/>
      <c r="C114" s="27" t="s">
        <v>12</v>
      </c>
      <c r="D114" s="28" t="s">
        <v>55</v>
      </c>
      <c r="E114" s="18" t="s">
        <v>554</v>
      </c>
      <c r="F114" s="18" t="s">
        <v>841</v>
      </c>
      <c r="G114" s="26" t="s">
        <v>182</v>
      </c>
      <c r="H114" s="26" t="s">
        <v>555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hidden="1" customHeight="1" x14ac:dyDescent="0.15">
      <c r="A115" s="29" t="s">
        <v>143</v>
      </c>
      <c r="B115" s="28"/>
      <c r="C115" s="27" t="s">
        <v>12</v>
      </c>
      <c r="D115" s="28" t="s">
        <v>53</v>
      </c>
      <c r="E115" s="18" t="s">
        <v>556</v>
      </c>
      <c r="F115" s="18" t="s">
        <v>837</v>
      </c>
      <c r="G115" s="26" t="s">
        <v>182</v>
      </c>
      <c r="H115" s="26" t="s">
        <v>557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</row>
    <row r="116" spans="1:27" ht="50" hidden="1" customHeight="1" x14ac:dyDescent="0.15">
      <c r="A116" s="29" t="s">
        <v>144</v>
      </c>
      <c r="B116" s="28"/>
      <c r="C116" s="27" t="s">
        <v>12</v>
      </c>
      <c r="D116" s="28" t="s">
        <v>53</v>
      </c>
      <c r="E116" s="18" t="s">
        <v>558</v>
      </c>
      <c r="F116" s="18" t="s">
        <v>840</v>
      </c>
      <c r="G116" s="26" t="s">
        <v>182</v>
      </c>
      <c r="H116" s="26" t="s">
        <v>575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hidden="1" customHeight="1" x14ac:dyDescent="0.15">
      <c r="A117" s="29" t="s">
        <v>145</v>
      </c>
      <c r="B117" s="28"/>
      <c r="C117" s="27" t="s">
        <v>12</v>
      </c>
      <c r="D117" s="28" t="s">
        <v>53</v>
      </c>
      <c r="E117" s="18" t="s">
        <v>559</v>
      </c>
      <c r="F117" s="18" t="s">
        <v>837</v>
      </c>
      <c r="G117" s="26" t="s">
        <v>182</v>
      </c>
      <c r="H117" s="26" t="s">
        <v>575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hidden="1" customHeight="1" x14ac:dyDescent="0.15">
      <c r="A118" s="29" t="s">
        <v>146</v>
      </c>
      <c r="B118" s="28"/>
      <c r="C118" s="27" t="s">
        <v>12</v>
      </c>
      <c r="D118" s="28" t="s">
        <v>53</v>
      </c>
      <c r="E118" s="18" t="s">
        <v>565</v>
      </c>
      <c r="F118" s="18" t="s">
        <v>840</v>
      </c>
      <c r="G118" s="26" t="s">
        <v>182</v>
      </c>
      <c r="H118" s="26" t="s">
        <v>560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23</v>
      </c>
      <c r="AA118" s="25">
        <f t="shared" si="13"/>
        <v>6.5111111111111111</v>
      </c>
    </row>
    <row r="119" spans="1:27" ht="50" hidden="1" customHeight="1" x14ac:dyDescent="0.15">
      <c r="A119" s="29" t="s">
        <v>147</v>
      </c>
      <c r="B119" s="28"/>
      <c r="C119" s="27" t="s">
        <v>12</v>
      </c>
      <c r="D119" s="28" t="s">
        <v>53</v>
      </c>
      <c r="E119" s="18" t="s">
        <v>564</v>
      </c>
      <c r="F119" s="18" t="s">
        <v>837</v>
      </c>
      <c r="G119" s="26" t="s">
        <v>182</v>
      </c>
      <c r="H119" s="26" t="s">
        <v>560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hidden="1" customHeight="1" x14ac:dyDescent="0.15">
      <c r="A120" s="29" t="s">
        <v>150</v>
      </c>
      <c r="B120" s="28"/>
      <c r="C120" s="27" t="s">
        <v>12</v>
      </c>
      <c r="D120" s="28" t="s">
        <v>53</v>
      </c>
      <c r="E120" s="18" t="s">
        <v>563</v>
      </c>
      <c r="F120" s="18" t="s">
        <v>840</v>
      </c>
      <c r="G120" s="26" t="s">
        <v>182</v>
      </c>
      <c r="H120" s="26" t="s">
        <v>561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hidden="1" customHeight="1" x14ac:dyDescent="0.15">
      <c r="A121" s="29" t="s">
        <v>154</v>
      </c>
      <c r="B121" s="28"/>
      <c r="C121" s="27" t="s">
        <v>12</v>
      </c>
      <c r="D121" s="28" t="s">
        <v>53</v>
      </c>
      <c r="E121" s="18" t="s">
        <v>562</v>
      </c>
      <c r="F121" s="18" t="s">
        <v>837</v>
      </c>
      <c r="G121" s="26" t="s">
        <v>182</v>
      </c>
      <c r="H121" s="26" t="s">
        <v>561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158</v>
      </c>
      <c r="B122" s="28"/>
      <c r="C122" s="27" t="s">
        <v>12</v>
      </c>
      <c r="D122" s="28" t="s">
        <v>288</v>
      </c>
      <c r="E122" s="18" t="s">
        <v>567</v>
      </c>
      <c r="F122" s="18" t="s">
        <v>833</v>
      </c>
      <c r="G122" s="26" t="s">
        <v>182</v>
      </c>
      <c r="H122" s="26" t="s">
        <v>566</v>
      </c>
      <c r="I122" s="23">
        <v>1</v>
      </c>
      <c r="J122" s="23" t="s">
        <v>14</v>
      </c>
      <c r="K122" s="26" t="str">
        <f>IFERROR(VLOOKUP(INVENTARIO[[#This Row],[Code]],FOTOS[],2,FALSE),"-")</f>
        <v>-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hidden="1" customHeight="1" x14ac:dyDescent="0.15">
      <c r="A123" s="32" t="s">
        <v>348</v>
      </c>
      <c r="B123" s="28"/>
      <c r="C123" s="27" t="s">
        <v>12</v>
      </c>
      <c r="D123" s="28" t="s">
        <v>55</v>
      </c>
      <c r="E123" s="18" t="s">
        <v>568</v>
      </c>
      <c r="F123" s="18" t="s">
        <v>945</v>
      </c>
      <c r="G123" s="26" t="s">
        <v>182</v>
      </c>
      <c r="H123" s="26" t="s">
        <v>569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hidden="1" customHeight="1" x14ac:dyDescent="0.15">
      <c r="A124" s="29" t="s">
        <v>33</v>
      </c>
      <c r="B124" s="28"/>
      <c r="C124" s="27" t="s">
        <v>12</v>
      </c>
      <c r="D124" s="28" t="s">
        <v>56</v>
      </c>
      <c r="E124" s="18" t="s">
        <v>570</v>
      </c>
      <c r="F124" s="18" t="s">
        <v>833</v>
      </c>
      <c r="G124" s="26" t="s">
        <v>182</v>
      </c>
      <c r="H124" s="26" t="s">
        <v>571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hidden="1" customHeight="1" x14ac:dyDescent="0.15">
      <c r="A125" s="29" t="s">
        <v>155</v>
      </c>
      <c r="B125" s="28"/>
      <c r="C125" s="27" t="s">
        <v>12</v>
      </c>
      <c r="D125" s="28" t="s">
        <v>53</v>
      </c>
      <c r="E125" s="18" t="s">
        <v>572</v>
      </c>
      <c r="F125" s="18" t="s">
        <v>837</v>
      </c>
      <c r="G125" s="26" t="s">
        <v>182</v>
      </c>
      <c r="H125" s="26" t="s">
        <v>573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hidden="1" customHeight="1" x14ac:dyDescent="0.15">
      <c r="A126" s="29" t="s">
        <v>34</v>
      </c>
      <c r="B126" s="28"/>
      <c r="C126" s="27" t="s">
        <v>12</v>
      </c>
      <c r="D126" s="28" t="s">
        <v>56</v>
      </c>
      <c r="E126" s="18" t="s">
        <v>576</v>
      </c>
      <c r="F126" s="18" t="s">
        <v>837</v>
      </c>
      <c r="G126" s="26" t="s">
        <v>182</v>
      </c>
      <c r="H126" s="26" t="s">
        <v>577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v>25</v>
      </c>
      <c r="AA126" s="25">
        <f t="shared" si="13"/>
        <v>9.0666666666666664</v>
      </c>
    </row>
    <row r="127" spans="1:27" ht="50" hidden="1" customHeight="1" x14ac:dyDescent="0.15">
      <c r="A127" s="29" t="s">
        <v>35</v>
      </c>
      <c r="B127" s="28"/>
      <c r="C127" s="27" t="s">
        <v>12</v>
      </c>
      <c r="D127" s="28" t="s">
        <v>56</v>
      </c>
      <c r="E127" s="18" t="s">
        <v>578</v>
      </c>
      <c r="F127" s="18" t="s">
        <v>840</v>
      </c>
      <c r="G127" s="26" t="s">
        <v>182</v>
      </c>
      <c r="H127" s="26" t="s">
        <v>577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v>25</v>
      </c>
      <c r="AA127" s="25">
        <f t="shared" si="13"/>
        <v>9.0666666666666664</v>
      </c>
    </row>
    <row r="128" spans="1:27" ht="50" hidden="1" customHeight="1" x14ac:dyDescent="0.15">
      <c r="A128" s="29" t="s">
        <v>36</v>
      </c>
      <c r="B128" s="28"/>
      <c r="C128" s="27" t="s">
        <v>12</v>
      </c>
      <c r="D128" s="28" t="s">
        <v>56</v>
      </c>
      <c r="E128" s="18" t="s">
        <v>579</v>
      </c>
      <c r="F128" s="18" t="s">
        <v>837</v>
      </c>
      <c r="G128" s="26" t="s">
        <v>182</v>
      </c>
      <c r="H128" s="26" t="s">
        <v>580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v>25</v>
      </c>
      <c r="AA128" s="25">
        <f t="shared" si="13"/>
        <v>8.0666666666666664</v>
      </c>
    </row>
    <row r="129" spans="1:27" ht="50" hidden="1" customHeight="1" x14ac:dyDescent="0.15">
      <c r="A129" s="29" t="s">
        <v>37</v>
      </c>
      <c r="B129" s="28"/>
      <c r="C129" s="27" t="s">
        <v>12</v>
      </c>
      <c r="D129" s="28" t="s">
        <v>56</v>
      </c>
      <c r="E129" s="18" t="s">
        <v>581</v>
      </c>
      <c r="F129" s="18" t="s">
        <v>840</v>
      </c>
      <c r="G129" s="26" t="s">
        <v>182</v>
      </c>
      <c r="H129" s="26" t="s">
        <v>582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v>35</v>
      </c>
      <c r="AA129" s="25">
        <f t="shared" si="13"/>
        <v>13.955555555555557</v>
      </c>
    </row>
    <row r="130" spans="1:27" ht="50" hidden="1" customHeight="1" x14ac:dyDescent="0.15">
      <c r="A130" s="29" t="s">
        <v>38</v>
      </c>
      <c r="B130" s="28"/>
      <c r="C130" s="27" t="s">
        <v>12</v>
      </c>
      <c r="D130" s="28" t="s">
        <v>56</v>
      </c>
      <c r="E130" s="18" t="s">
        <v>584</v>
      </c>
      <c r="F130" s="18" t="s">
        <v>840</v>
      </c>
      <c r="G130" s="26" t="s">
        <v>182</v>
      </c>
      <c r="H130" s="26" t="s">
        <v>583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35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v>35</v>
      </c>
      <c r="AA130" s="25">
        <f t="shared" si="13"/>
        <v>15.066666666666665</v>
      </c>
    </row>
    <row r="131" spans="1:27" ht="50" hidden="1" customHeight="1" x14ac:dyDescent="0.15">
      <c r="A131" s="29" t="s">
        <v>151</v>
      </c>
      <c r="B131" s="28"/>
      <c r="C131" s="27" t="s">
        <v>12</v>
      </c>
      <c r="D131" s="28" t="s">
        <v>57</v>
      </c>
      <c r="E131" s="18" t="s">
        <v>585</v>
      </c>
      <c r="F131" s="18" t="s">
        <v>837</v>
      </c>
      <c r="G131" s="26" t="s">
        <v>182</v>
      </c>
      <c r="H131" s="26" t="s">
        <v>586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1" si="19">ROUNDUP(Y131,0)</f>
        <v>30</v>
      </c>
      <c r="AA131" s="25">
        <f t="shared" ref="AA131:AA144" si="20">Z131-T131-W131</f>
        <v>7.1666666666666661</v>
      </c>
    </row>
    <row r="132" spans="1:27" ht="50" hidden="1" customHeight="1" x14ac:dyDescent="0.15">
      <c r="A132" s="29" t="s">
        <v>152</v>
      </c>
      <c r="B132" s="28"/>
      <c r="C132" s="27" t="s">
        <v>12</v>
      </c>
      <c r="D132" s="28" t="s">
        <v>57</v>
      </c>
      <c r="E132" s="18" t="s">
        <v>587</v>
      </c>
      <c r="F132" s="18" t="s">
        <v>840</v>
      </c>
      <c r="G132" s="26" t="s">
        <v>182</v>
      </c>
      <c r="H132" s="26" t="s">
        <v>586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hidden="1" customHeight="1" x14ac:dyDescent="0.15">
      <c r="A133" s="29" t="s">
        <v>153</v>
      </c>
      <c r="B133" s="28"/>
      <c r="C133" s="27" t="s">
        <v>12</v>
      </c>
      <c r="D133" s="28" t="s">
        <v>57</v>
      </c>
      <c r="E133" s="18" t="s">
        <v>588</v>
      </c>
      <c r="F133" s="18" t="s">
        <v>841</v>
      </c>
      <c r="G133" s="26" t="s">
        <v>182</v>
      </c>
      <c r="H133" s="26" t="s">
        <v>586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hidden="1" customHeight="1" x14ac:dyDescent="0.15">
      <c r="A134" s="29" t="s">
        <v>39</v>
      </c>
      <c r="B134" s="28"/>
      <c r="C134" s="27" t="s">
        <v>12</v>
      </c>
      <c r="D134" s="28" t="s">
        <v>56</v>
      </c>
      <c r="E134" s="18" t="s">
        <v>589</v>
      </c>
      <c r="F134" s="18" t="s">
        <v>840</v>
      </c>
      <c r="G134" s="26" t="s">
        <v>182</v>
      </c>
      <c r="H134" s="26" t="s">
        <v>591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hidden="1" customHeight="1" x14ac:dyDescent="0.15">
      <c r="A135" s="29" t="s">
        <v>40</v>
      </c>
      <c r="B135" s="28"/>
      <c r="C135" s="27" t="s">
        <v>12</v>
      </c>
      <c r="D135" s="28" t="s">
        <v>56</v>
      </c>
      <c r="E135" s="18" t="s">
        <v>590</v>
      </c>
      <c r="F135" s="18" t="s">
        <v>833</v>
      </c>
      <c r="G135" s="26" t="s">
        <v>182</v>
      </c>
      <c r="H135" s="26" t="s">
        <v>591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hidden="1" customHeight="1" x14ac:dyDescent="0.15">
      <c r="A136" s="29" t="s">
        <v>41</v>
      </c>
      <c r="B136" s="28"/>
      <c r="C136" s="27" t="s">
        <v>12</v>
      </c>
      <c r="D136" s="28" t="s">
        <v>56</v>
      </c>
      <c r="E136" s="18" t="s">
        <v>592</v>
      </c>
      <c r="F136" s="18" t="s">
        <v>840</v>
      </c>
      <c r="G136" s="26" t="s">
        <v>182</v>
      </c>
      <c r="H136" s="26" t="s">
        <v>593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35</v>
      </c>
      <c r="AA136" s="25">
        <f t="shared" si="20"/>
        <v>15.916666666666664</v>
      </c>
    </row>
    <row r="137" spans="1:27" ht="50" hidden="1" customHeight="1" x14ac:dyDescent="0.15">
      <c r="A137" s="29" t="s">
        <v>156</v>
      </c>
      <c r="B137" s="28"/>
      <c r="C137" s="27" t="s">
        <v>12</v>
      </c>
      <c r="D137" s="28" t="s">
        <v>53</v>
      </c>
      <c r="E137" s="18" t="s">
        <v>595</v>
      </c>
      <c r="F137" s="18" t="s">
        <v>837</v>
      </c>
      <c r="G137" s="26" t="s">
        <v>182</v>
      </c>
      <c r="H137" s="26" t="s">
        <v>594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hidden="1" customHeight="1" x14ac:dyDescent="0.15">
      <c r="A138" s="29" t="s">
        <v>214</v>
      </c>
      <c r="B138" s="28"/>
      <c r="C138" s="27" t="s">
        <v>12</v>
      </c>
      <c r="D138" s="28" t="s">
        <v>53</v>
      </c>
      <c r="E138" s="18" t="s">
        <v>596</v>
      </c>
      <c r="F138" s="18" t="s">
        <v>833</v>
      </c>
      <c r="G138" s="26" t="s">
        <v>182</v>
      </c>
      <c r="H138" s="26" t="s">
        <v>594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hidden="1" customHeight="1" x14ac:dyDescent="0.15">
      <c r="A139" s="29" t="s">
        <v>215</v>
      </c>
      <c r="B139" s="28"/>
      <c r="C139" s="27" t="s">
        <v>12</v>
      </c>
      <c r="D139" s="28" t="s">
        <v>53</v>
      </c>
      <c r="E139" s="18" t="s">
        <v>597</v>
      </c>
      <c r="F139" s="18" t="s">
        <v>841</v>
      </c>
      <c r="G139" s="26" t="s">
        <v>182</v>
      </c>
      <c r="H139" s="26" t="s">
        <v>598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hidden="1" customHeight="1" x14ac:dyDescent="0.15">
      <c r="A140" s="29" t="s">
        <v>216</v>
      </c>
      <c r="B140" s="28"/>
      <c r="C140" s="27" t="s">
        <v>12</v>
      </c>
      <c r="D140" s="28" t="s">
        <v>53</v>
      </c>
      <c r="E140" s="18" t="s">
        <v>25</v>
      </c>
      <c r="F140" s="18" t="s">
        <v>840</v>
      </c>
      <c r="G140" s="26" t="s">
        <v>182</v>
      </c>
      <c r="H140" s="26" t="s">
        <v>598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hidden="1" customHeight="1" x14ac:dyDescent="0.15">
      <c r="A141" s="29" t="s">
        <v>42</v>
      </c>
      <c r="B141" s="28"/>
      <c r="C141" s="27" t="s">
        <v>12</v>
      </c>
      <c r="D141" s="28" t="s">
        <v>56</v>
      </c>
      <c r="E141" s="18" t="s">
        <v>599</v>
      </c>
      <c r="F141" s="18" t="s">
        <v>833</v>
      </c>
      <c r="G141" s="26" t="s">
        <v>182</v>
      </c>
      <c r="H141" s="26" t="s">
        <v>600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hidden="1" customHeight="1" x14ac:dyDescent="0.15">
      <c r="A142" s="29" t="s">
        <v>43</v>
      </c>
      <c r="B142" s="28"/>
      <c r="C142" s="27" t="s">
        <v>12</v>
      </c>
      <c r="D142" s="28" t="s">
        <v>56</v>
      </c>
      <c r="E142" s="18" t="s">
        <v>706</v>
      </c>
      <c r="F142" s="18" t="s">
        <v>837</v>
      </c>
      <c r="G142" s="26" t="s">
        <v>182</v>
      </c>
      <c r="H142" s="26" t="s">
        <v>601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385</v>
      </c>
      <c r="B143" s="28"/>
      <c r="C143" s="27" t="s">
        <v>12</v>
      </c>
      <c r="D143" s="28" t="s">
        <v>288</v>
      </c>
      <c r="E143" s="18" t="s">
        <v>26</v>
      </c>
      <c r="F143" s="18" t="s">
        <v>833</v>
      </c>
      <c r="G143" s="26" t="s">
        <v>182</v>
      </c>
      <c r="H143" s="26" t="s">
        <v>707</v>
      </c>
      <c r="I143" s="23">
        <v>1</v>
      </c>
      <c r="J143" s="23" t="s">
        <v>14</v>
      </c>
      <c r="K143" s="26" t="str">
        <f>IFERROR(VLOOKUP(INVENTARIO[[#This Row],[Code]],FOTOS[],2,FALSE),"-")</f>
        <v>-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35</v>
      </c>
      <c r="AA143" s="25">
        <f t="shared" si="20"/>
        <v>11.5</v>
      </c>
    </row>
    <row r="144" spans="1:27" ht="50" hidden="1" customHeight="1" x14ac:dyDescent="0.15">
      <c r="A144" s="29" t="s">
        <v>157</v>
      </c>
      <c r="B144" s="28"/>
      <c r="C144" s="27" t="s">
        <v>12</v>
      </c>
      <c r="D144" s="28" t="s">
        <v>56</v>
      </c>
      <c r="E144" s="18" t="s">
        <v>705</v>
      </c>
      <c r="F144" s="18" t="s">
        <v>840</v>
      </c>
      <c r="G144" s="26" t="s">
        <v>182</v>
      </c>
      <c r="H144" s="26" t="s">
        <v>601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v>35</v>
      </c>
      <c r="AA144" s="25">
        <f t="shared" si="20"/>
        <v>13.2</v>
      </c>
    </row>
    <row r="145" spans="1:27" ht="50" customHeight="1" x14ac:dyDescent="0.15">
      <c r="A145" s="29" t="s">
        <v>217</v>
      </c>
      <c r="B145" s="37"/>
      <c r="C145" s="27" t="s">
        <v>12</v>
      </c>
      <c r="D145" s="28" t="s">
        <v>53</v>
      </c>
      <c r="E145" s="18" t="s">
        <v>708</v>
      </c>
      <c r="F145" s="18" t="s">
        <v>841</v>
      </c>
      <c r="G145" s="26" t="s">
        <v>182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hidden="1" customHeight="1" x14ac:dyDescent="0.15">
      <c r="A146" s="29" t="s">
        <v>218</v>
      </c>
      <c r="B146" s="37"/>
      <c r="C146" s="27" t="s">
        <v>12</v>
      </c>
      <c r="D146" s="28" t="s">
        <v>53</v>
      </c>
      <c r="E146" s="18" t="s">
        <v>709</v>
      </c>
      <c r="F146" s="18" t="s">
        <v>837</v>
      </c>
      <c r="G146" s="26" t="s">
        <v>182</v>
      </c>
      <c r="H146" s="26" t="s">
        <v>716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219</v>
      </c>
      <c r="B147" s="37"/>
      <c r="C147" s="27" t="s">
        <v>12</v>
      </c>
      <c r="D147" s="28" t="s">
        <v>53</v>
      </c>
      <c r="E147" s="18" t="s">
        <v>710</v>
      </c>
      <c r="F147" s="18" t="s">
        <v>841</v>
      </c>
      <c r="G147" s="26" t="s">
        <v>182</v>
      </c>
      <c r="H147" s="26" t="s">
        <v>717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hidden="1" customHeight="1" x14ac:dyDescent="0.15">
      <c r="A148" s="29" t="s">
        <v>220</v>
      </c>
      <c r="B148" s="37"/>
      <c r="C148" s="27" t="s">
        <v>12</v>
      </c>
      <c r="D148" s="28" t="s">
        <v>53</v>
      </c>
      <c r="E148" s="18" t="s">
        <v>718</v>
      </c>
      <c r="F148" s="18" t="s">
        <v>840</v>
      </c>
      <c r="G148" s="26" t="s">
        <v>182</v>
      </c>
      <c r="H148" s="26" t="s">
        <v>717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hidden="1" customHeight="1" x14ac:dyDescent="0.15">
      <c r="A149" s="29" t="s">
        <v>221</v>
      </c>
      <c r="B149" s="37"/>
      <c r="C149" s="27" t="s">
        <v>12</v>
      </c>
      <c r="D149" s="28" t="s">
        <v>53</v>
      </c>
      <c r="E149" s="18" t="s">
        <v>719</v>
      </c>
      <c r="F149" s="18" t="s">
        <v>945</v>
      </c>
      <c r="G149" s="26" t="s">
        <v>182</v>
      </c>
      <c r="H149" s="26" t="s">
        <v>720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hidden="1" customHeight="1" x14ac:dyDescent="0.15">
      <c r="A150" s="29" t="s">
        <v>222</v>
      </c>
      <c r="B150" s="37"/>
      <c r="C150" s="27" t="s">
        <v>12</v>
      </c>
      <c r="D150" s="28" t="s">
        <v>53</v>
      </c>
      <c r="E150" s="18" t="s">
        <v>721</v>
      </c>
      <c r="F150" s="18" t="s">
        <v>841</v>
      </c>
      <c r="G150" s="26" t="s">
        <v>182</v>
      </c>
      <c r="H150" s="26" t="s">
        <v>722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223</v>
      </c>
      <c r="B151" s="37"/>
      <c r="C151" s="27" t="s">
        <v>12</v>
      </c>
      <c r="D151" s="28" t="s">
        <v>53</v>
      </c>
      <c r="E151" s="18" t="s">
        <v>723</v>
      </c>
      <c r="F151" s="18" t="s">
        <v>841</v>
      </c>
      <c r="G151" s="26" t="s">
        <v>182</v>
      </c>
      <c r="H151" s="26" t="s">
        <v>722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hidden="1" customHeight="1" x14ac:dyDescent="0.15">
      <c r="A152" s="29" t="s">
        <v>224</v>
      </c>
      <c r="B152" s="37"/>
      <c r="C152" s="27" t="s">
        <v>12</v>
      </c>
      <c r="D152" s="28" t="s">
        <v>53</v>
      </c>
      <c r="E152" s="18" t="s">
        <v>724</v>
      </c>
      <c r="F152" s="18" t="s">
        <v>833</v>
      </c>
      <c r="G152" s="26" t="s">
        <v>182</v>
      </c>
      <c r="H152" s="26" t="s">
        <v>725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hidden="1" customHeight="1" x14ac:dyDescent="0.15">
      <c r="A153" s="29" t="s">
        <v>225</v>
      </c>
      <c r="B153" s="37"/>
      <c r="C153" s="27" t="s">
        <v>12</v>
      </c>
      <c r="D153" s="28" t="s">
        <v>53</v>
      </c>
      <c r="E153" s="18" t="s">
        <v>726</v>
      </c>
      <c r="F153" s="18" t="s">
        <v>837</v>
      </c>
      <c r="G153" s="26" t="s">
        <v>182</v>
      </c>
      <c r="H153" s="26" t="s">
        <v>725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hidden="1" customHeight="1" x14ac:dyDescent="0.15">
      <c r="A154" s="29" t="s">
        <v>227</v>
      </c>
      <c r="B154" s="37"/>
      <c r="C154" s="27" t="s">
        <v>12</v>
      </c>
      <c r="D154" s="28" t="s">
        <v>53</v>
      </c>
      <c r="E154" s="18" t="s">
        <v>727</v>
      </c>
      <c r="F154" s="18" t="s">
        <v>840</v>
      </c>
      <c r="G154" s="26" t="s">
        <v>182</v>
      </c>
      <c r="H154" s="26" t="s">
        <v>725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hidden="1" customHeight="1" x14ac:dyDescent="0.15">
      <c r="A155" s="29" t="s">
        <v>451</v>
      </c>
      <c r="B155" s="37"/>
      <c r="C155" s="27" t="s">
        <v>12</v>
      </c>
      <c r="D155" s="28" t="s">
        <v>55</v>
      </c>
      <c r="E155" s="18" t="s">
        <v>728</v>
      </c>
      <c r="F155" s="18" t="s">
        <v>833</v>
      </c>
      <c r="G155" s="26" t="s">
        <v>182</v>
      </c>
      <c r="H155" s="26" t="s">
        <v>729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hidden="1" customHeight="1" x14ac:dyDescent="0.15">
      <c r="A156" s="29" t="s">
        <v>228</v>
      </c>
      <c r="B156" s="37"/>
      <c r="C156" s="27" t="s">
        <v>12</v>
      </c>
      <c r="D156" s="28" t="s">
        <v>53</v>
      </c>
      <c r="E156" s="18" t="s">
        <v>730</v>
      </c>
      <c r="F156" s="18" t="s">
        <v>833</v>
      </c>
      <c r="G156" s="26" t="s">
        <v>182</v>
      </c>
      <c r="H156" s="26" t="s">
        <v>731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229</v>
      </c>
      <c r="B157" s="37"/>
      <c r="C157" s="27" t="s">
        <v>12</v>
      </c>
      <c r="D157" s="28" t="s">
        <v>53</v>
      </c>
      <c r="E157" s="18" t="s">
        <v>160</v>
      </c>
      <c r="F157" s="18" t="s">
        <v>833</v>
      </c>
      <c r="G157" s="26" t="s">
        <v>182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hidden="1" customHeight="1" x14ac:dyDescent="0.15">
      <c r="A158" s="29" t="s">
        <v>230</v>
      </c>
      <c r="B158" s="37"/>
      <c r="C158" s="27" t="s">
        <v>12</v>
      </c>
      <c r="D158" s="28" t="s">
        <v>53</v>
      </c>
      <c r="E158" s="18" t="s">
        <v>733</v>
      </c>
      <c r="F158" s="18" t="s">
        <v>837</v>
      </c>
      <c r="G158" s="26" t="s">
        <v>182</v>
      </c>
      <c r="H158" s="26" t="s">
        <v>732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239</v>
      </c>
      <c r="B159" s="37"/>
      <c r="C159" s="27" t="s">
        <v>12</v>
      </c>
      <c r="D159" s="28" t="s">
        <v>226</v>
      </c>
      <c r="E159" s="18" t="s">
        <v>161</v>
      </c>
      <c r="F159" s="18" t="s">
        <v>858</v>
      </c>
      <c r="G159" s="26" t="s">
        <v>182</v>
      </c>
      <c r="H159" s="26" t="s">
        <v>734</v>
      </c>
      <c r="I159" s="23">
        <v>1</v>
      </c>
      <c r="J159" s="23" t="s">
        <v>14</v>
      </c>
      <c r="K159" s="26" t="str">
        <f>IFERROR(VLOOKUP(INVENTARIO[[#This Row],[Code]],FOTOS[],2,FALSE),"-")</f>
        <v>-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hidden="1" customHeight="1" x14ac:dyDescent="0.15">
      <c r="A160" s="29" t="s">
        <v>231</v>
      </c>
      <c r="B160" s="37"/>
      <c r="C160" s="27" t="s">
        <v>12</v>
      </c>
      <c r="D160" s="28" t="s">
        <v>53</v>
      </c>
      <c r="E160" s="18" t="s">
        <v>735</v>
      </c>
      <c r="F160" s="18" t="s">
        <v>833</v>
      </c>
      <c r="G160" s="26" t="s">
        <v>182</v>
      </c>
      <c r="H160" s="26" t="s">
        <v>736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233</v>
      </c>
      <c r="B161" s="37"/>
      <c r="C161" s="27" t="s">
        <v>12</v>
      </c>
      <c r="D161" s="28" t="s">
        <v>53</v>
      </c>
      <c r="E161" s="18" t="s">
        <v>162</v>
      </c>
      <c r="F161" s="18" t="s">
        <v>841</v>
      </c>
      <c r="G161" s="26" t="s">
        <v>182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hidden="1" customHeight="1" x14ac:dyDescent="0.15">
      <c r="A162" s="29" t="s">
        <v>234</v>
      </c>
      <c r="B162" s="37"/>
      <c r="C162" s="27" t="s">
        <v>12</v>
      </c>
      <c r="D162" s="28" t="s">
        <v>53</v>
      </c>
      <c r="E162" s="18" t="s">
        <v>737</v>
      </c>
      <c r="F162" s="18" t="s">
        <v>833</v>
      </c>
      <c r="G162" s="26" t="s">
        <v>182</v>
      </c>
      <c r="H162" s="26" t="s">
        <v>738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hidden="1" customHeight="1" x14ac:dyDescent="0.15">
      <c r="A163" s="57" t="s">
        <v>386</v>
      </c>
      <c r="B163" s="37"/>
      <c r="C163" s="27" t="s">
        <v>12</v>
      </c>
      <c r="D163" s="28" t="s">
        <v>288</v>
      </c>
      <c r="E163" s="18" t="s">
        <v>340</v>
      </c>
      <c r="F163" s="18" t="s">
        <v>833</v>
      </c>
      <c r="G163" s="26" t="s">
        <v>182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hidden="1" customHeight="1" x14ac:dyDescent="0.15">
      <c r="A164" s="59" t="s">
        <v>387</v>
      </c>
      <c r="B164" s="37"/>
      <c r="C164" s="27" t="s">
        <v>12</v>
      </c>
      <c r="D164" s="28" t="s">
        <v>288</v>
      </c>
      <c r="E164" s="18" t="s">
        <v>339</v>
      </c>
      <c r="F164" s="18" t="s">
        <v>840</v>
      </c>
      <c r="G164" s="26" t="s">
        <v>182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hidden="1" customHeight="1" x14ac:dyDescent="0.15">
      <c r="A165" s="29" t="s">
        <v>235</v>
      </c>
      <c r="B165" s="37"/>
      <c r="C165" s="27" t="s">
        <v>12</v>
      </c>
      <c r="D165" s="28" t="s">
        <v>53</v>
      </c>
      <c r="E165" s="18" t="s">
        <v>163</v>
      </c>
      <c r="F165" s="18" t="s">
        <v>833</v>
      </c>
      <c r="G165" s="26" t="s">
        <v>182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hidden="1" customHeight="1" x14ac:dyDescent="0.15">
      <c r="A166" s="29" t="s">
        <v>236</v>
      </c>
      <c r="B166" s="37"/>
      <c r="C166" s="27" t="s">
        <v>12</v>
      </c>
      <c r="D166" s="28" t="s">
        <v>53</v>
      </c>
      <c r="E166" s="18" t="s">
        <v>164</v>
      </c>
      <c r="F166" s="18" t="s">
        <v>833</v>
      </c>
      <c r="G166" s="26" t="s">
        <v>182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hidden="1" customHeight="1" x14ac:dyDescent="0.15">
      <c r="A167" s="29" t="s">
        <v>237</v>
      </c>
      <c r="B167" s="37"/>
      <c r="C167" s="27" t="s">
        <v>12</v>
      </c>
      <c r="D167" s="28" t="s">
        <v>53</v>
      </c>
      <c r="E167" s="18" t="s">
        <v>165</v>
      </c>
      <c r="F167" s="18" t="s">
        <v>833</v>
      </c>
      <c r="G167" s="26" t="s">
        <v>182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448</v>
      </c>
      <c r="B168" s="37"/>
      <c r="C168" s="27" t="s">
        <v>12</v>
      </c>
      <c r="D168" s="28" t="s">
        <v>232</v>
      </c>
      <c r="E168" s="18" t="s">
        <v>166</v>
      </c>
      <c r="F168" s="18" t="s">
        <v>841</v>
      </c>
      <c r="G168" s="26" t="s">
        <v>182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245</v>
      </c>
      <c r="B169" s="37"/>
      <c r="C169" s="27" t="s">
        <v>12</v>
      </c>
      <c r="D169" s="28" t="s">
        <v>53</v>
      </c>
      <c r="E169" s="18" t="s">
        <v>167</v>
      </c>
      <c r="F169" s="18" t="s">
        <v>841</v>
      </c>
      <c r="G169" s="26" t="s">
        <v>182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246</v>
      </c>
      <c r="B170" s="37"/>
      <c r="C170" s="27" t="s">
        <v>12</v>
      </c>
      <c r="D170" s="28" t="s">
        <v>53</v>
      </c>
      <c r="E170" s="18" t="s">
        <v>168</v>
      </c>
      <c r="F170" s="18" t="s">
        <v>841</v>
      </c>
      <c r="G170" s="26" t="s">
        <v>182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247</v>
      </c>
      <c r="B171" s="37"/>
      <c r="C171" s="27" t="s">
        <v>12</v>
      </c>
      <c r="D171" s="28" t="s">
        <v>53</v>
      </c>
      <c r="E171" s="18" t="s">
        <v>169</v>
      </c>
      <c r="F171" s="18" t="s">
        <v>841</v>
      </c>
      <c r="G171" s="26" t="s">
        <v>182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hidden="1" customHeight="1" x14ac:dyDescent="0.15">
      <c r="A172" s="29" t="s">
        <v>248</v>
      </c>
      <c r="B172" s="37"/>
      <c r="C172" s="27" t="s">
        <v>12</v>
      </c>
      <c r="D172" s="28" t="s">
        <v>53</v>
      </c>
      <c r="E172" s="18" t="s">
        <v>170</v>
      </c>
      <c r="F172" s="18" t="s">
        <v>833</v>
      </c>
      <c r="G172" s="26" t="s">
        <v>182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hidden="1" customHeight="1" x14ac:dyDescent="0.15">
      <c r="A173" s="29" t="s">
        <v>281</v>
      </c>
      <c r="B173" s="37"/>
      <c r="C173" s="27" t="s">
        <v>12</v>
      </c>
      <c r="D173" s="28" t="s">
        <v>53</v>
      </c>
      <c r="E173" s="18" t="s">
        <v>171</v>
      </c>
      <c r="F173" s="18" t="s">
        <v>837</v>
      </c>
      <c r="G173" s="26" t="s">
        <v>182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241</v>
      </c>
      <c r="B174" s="37"/>
      <c r="C174" s="27" t="s">
        <v>12</v>
      </c>
      <c r="D174" s="28" t="s">
        <v>226</v>
      </c>
      <c r="E174" s="18" t="s">
        <v>172</v>
      </c>
      <c r="F174" s="18"/>
      <c r="G174" s="26" t="s">
        <v>182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244</v>
      </c>
      <c r="B175" s="37"/>
      <c r="C175" s="27" t="s">
        <v>12</v>
      </c>
      <c r="D175" s="28" t="s">
        <v>240</v>
      </c>
      <c r="E175" s="18" t="s">
        <v>173</v>
      </c>
      <c r="F175" s="18"/>
      <c r="G175" s="26" t="s">
        <v>182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238</v>
      </c>
      <c r="B176" s="37"/>
      <c r="C176" s="27" t="s">
        <v>12</v>
      </c>
      <c r="D176" s="28" t="s">
        <v>240</v>
      </c>
      <c r="E176" s="18" t="s">
        <v>174</v>
      </c>
      <c r="F176" s="18"/>
      <c r="G176" s="26" t="s">
        <v>182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388</v>
      </c>
      <c r="B177" s="37"/>
      <c r="C177" s="27" t="s">
        <v>12</v>
      </c>
      <c r="D177" s="28" t="s">
        <v>242</v>
      </c>
      <c r="E177" s="18" t="s">
        <v>175</v>
      </c>
      <c r="F177" s="18"/>
      <c r="G177" s="26" t="s">
        <v>182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-</v>
      </c>
      <c r="L177" s="26"/>
      <c r="M177" s="24">
        <f t="shared" si="21"/>
        <v>1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0</v>
      </c>
      <c r="S177" s="25">
        <v>18</v>
      </c>
      <c r="T177" s="25">
        <f t="shared" si="22"/>
        <v>0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0.24</v>
      </c>
      <c r="Y177" s="25">
        <f t="shared" si="25"/>
        <v>0.24</v>
      </c>
      <c r="Z177" s="25">
        <f t="shared" ref="Z177" si="28">ROUNDUP(Y177,0)</f>
        <v>1</v>
      </c>
      <c r="AA177" s="25">
        <f t="shared" si="26"/>
        <v>0.76</v>
      </c>
    </row>
    <row r="178" spans="1:27" ht="50" customHeight="1" x14ac:dyDescent="0.15">
      <c r="A178" s="29" t="s">
        <v>341</v>
      </c>
      <c r="B178" s="37"/>
      <c r="C178" s="27" t="s">
        <v>12</v>
      </c>
      <c r="D178" s="28" t="s">
        <v>240</v>
      </c>
      <c r="E178" s="18" t="s">
        <v>176</v>
      </c>
      <c r="F178" s="18"/>
      <c r="G178" s="26" t="s">
        <v>182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243</v>
      </c>
      <c r="B179" s="37"/>
      <c r="C179" s="27" t="s">
        <v>12</v>
      </c>
      <c r="D179" s="28" t="s">
        <v>226</v>
      </c>
      <c r="E179" s="18" t="s">
        <v>177</v>
      </c>
      <c r="F179" s="18"/>
      <c r="G179" s="26" t="s">
        <v>182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-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282</v>
      </c>
      <c r="B180" s="37"/>
      <c r="C180" s="27" t="s">
        <v>12</v>
      </c>
      <c r="D180" s="28" t="s">
        <v>53</v>
      </c>
      <c r="E180" s="18" t="s">
        <v>178</v>
      </c>
      <c r="F180" s="18" t="s">
        <v>841</v>
      </c>
      <c r="G180" s="26" t="s">
        <v>182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hidden="1" customHeight="1" x14ac:dyDescent="0.15">
      <c r="A181" s="29" t="s">
        <v>283</v>
      </c>
      <c r="B181" s="37"/>
      <c r="C181" s="27" t="s">
        <v>12</v>
      </c>
      <c r="D181" s="28" t="s">
        <v>53</v>
      </c>
      <c r="E181" s="18" t="s">
        <v>179</v>
      </c>
      <c r="F181" s="18" t="s">
        <v>837</v>
      </c>
      <c r="G181" s="26" t="s">
        <v>182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hidden="1" customHeight="1" x14ac:dyDescent="0.15">
      <c r="A182" s="29" t="s">
        <v>284</v>
      </c>
      <c r="B182" s="37"/>
      <c r="C182" s="27" t="s">
        <v>12</v>
      </c>
      <c r="D182" s="28" t="s">
        <v>53</v>
      </c>
      <c r="E182" s="18" t="s">
        <v>180</v>
      </c>
      <c r="F182" s="18" t="s">
        <v>833</v>
      </c>
      <c r="G182" s="26" t="s">
        <v>182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9" t="s">
        <v>285</v>
      </c>
      <c r="B183" s="37"/>
      <c r="C183" s="27" t="s">
        <v>12</v>
      </c>
      <c r="D183" s="28" t="s">
        <v>53</v>
      </c>
      <c r="E183" s="18" t="s">
        <v>181</v>
      </c>
      <c r="F183" s="18" t="s">
        <v>945</v>
      </c>
      <c r="G183" s="26" t="s">
        <v>182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-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hidden="1" customHeight="1" x14ac:dyDescent="0.15">
      <c r="A184" s="38" t="s">
        <v>76</v>
      </c>
      <c r="B184" s="39"/>
      <c r="C184" s="27" t="s">
        <v>12</v>
      </c>
      <c r="D184" s="38" t="s">
        <v>455</v>
      </c>
      <c r="E184" s="44" t="s">
        <v>192</v>
      </c>
      <c r="F184" s="18" t="s">
        <v>837</v>
      </c>
      <c r="G184" s="40" t="s">
        <v>182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0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hidden="1" customHeight="1" x14ac:dyDescent="0.15">
      <c r="A185" s="46" t="s">
        <v>77</v>
      </c>
      <c r="B185" s="41"/>
      <c r="C185" s="41" t="s">
        <v>12</v>
      </c>
      <c r="D185" s="38" t="s">
        <v>455</v>
      </c>
      <c r="E185" t="s">
        <v>194</v>
      </c>
      <c r="F185" s="18" t="s">
        <v>841</v>
      </c>
      <c r="G185" s="41" t="s">
        <v>182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1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hidden="1" customHeight="1" x14ac:dyDescent="0.15">
      <c r="A186" s="46" t="s">
        <v>78</v>
      </c>
      <c r="B186" s="41"/>
      <c r="C186" s="41" t="s">
        <v>12</v>
      </c>
      <c r="D186" s="38" t="s">
        <v>455</v>
      </c>
      <c r="E186" t="s">
        <v>193</v>
      </c>
      <c r="F186" s="18" t="s">
        <v>939</v>
      </c>
      <c r="G186" s="41" t="s">
        <v>182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1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hidden="1" customHeight="1" x14ac:dyDescent="0.15">
      <c r="A187" s="46" t="s">
        <v>405</v>
      </c>
      <c r="B187" s="41"/>
      <c r="C187" s="41" t="s">
        <v>12</v>
      </c>
      <c r="D187" s="38" t="s">
        <v>455</v>
      </c>
      <c r="E187" t="s">
        <v>195</v>
      </c>
      <c r="F187" s="18" t="s">
        <v>837</v>
      </c>
      <c r="G187" s="41" t="s">
        <v>182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1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6" t="s">
        <v>406</v>
      </c>
      <c r="B188" s="41"/>
      <c r="C188" s="41" t="s">
        <v>12</v>
      </c>
      <c r="D188" s="38" t="s">
        <v>455</v>
      </c>
      <c r="E188" t="s">
        <v>196</v>
      </c>
      <c r="F188" s="18" t="s">
        <v>840</v>
      </c>
      <c r="G188" s="41" t="s">
        <v>182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-</v>
      </c>
      <c r="L188" s="41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1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6" t="s">
        <v>407</v>
      </c>
      <c r="B189" s="41"/>
      <c r="C189" s="41" t="s">
        <v>12</v>
      </c>
      <c r="D189" s="38" t="s">
        <v>455</v>
      </c>
      <c r="E189" t="s">
        <v>197</v>
      </c>
      <c r="F189" s="18" t="s">
        <v>841</v>
      </c>
      <c r="G189" s="41" t="s">
        <v>182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-</v>
      </c>
      <c r="L189" s="41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1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6" t="s">
        <v>408</v>
      </c>
      <c r="B190" s="41"/>
      <c r="C190" s="41" t="s">
        <v>12</v>
      </c>
      <c r="D190" s="38" t="s">
        <v>455</v>
      </c>
      <c r="E190" t="s">
        <v>198</v>
      </c>
      <c r="F190" s="18" t="s">
        <v>841</v>
      </c>
      <c r="G190" s="41" t="s">
        <v>182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1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6" t="s">
        <v>409</v>
      </c>
      <c r="B191" s="41"/>
      <c r="C191" s="41" t="s">
        <v>12</v>
      </c>
      <c r="D191" s="38" t="s">
        <v>455</v>
      </c>
      <c r="E191" t="s">
        <v>199</v>
      </c>
      <c r="F191" s="18" t="s">
        <v>841</v>
      </c>
      <c r="G191" s="41" t="s">
        <v>182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1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hidden="1" customHeight="1" x14ac:dyDescent="0.15">
      <c r="A192" s="46" t="s">
        <v>410</v>
      </c>
      <c r="B192" s="41"/>
      <c r="C192" s="41" t="s">
        <v>12</v>
      </c>
      <c r="D192" s="38" t="s">
        <v>455</v>
      </c>
      <c r="E192" t="s">
        <v>200</v>
      </c>
      <c r="F192" s="18" t="s">
        <v>837</v>
      </c>
      <c r="G192" s="41" t="s">
        <v>182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1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79</v>
      </c>
      <c r="B193" s="42"/>
      <c r="C193" s="43" t="s">
        <v>12</v>
      </c>
      <c r="D193" s="38" t="s">
        <v>455</v>
      </c>
      <c r="E193" s="44" t="s">
        <v>183</v>
      </c>
      <c r="F193" s="18" t="s">
        <v>841</v>
      </c>
      <c r="G193" s="40" t="s">
        <v>182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0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5" t="s">
        <v>80</v>
      </c>
      <c r="B194" s="41"/>
      <c r="C194" s="41" t="s">
        <v>12</v>
      </c>
      <c r="D194" s="38" t="s">
        <v>455</v>
      </c>
      <c r="E194" t="s">
        <v>185</v>
      </c>
      <c r="F194" s="18" t="s">
        <v>841</v>
      </c>
      <c r="G194" s="41" t="s">
        <v>182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1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5" t="s">
        <v>81</v>
      </c>
      <c r="B195" s="41"/>
      <c r="C195" s="41" t="s">
        <v>12</v>
      </c>
      <c r="D195" s="38" t="s">
        <v>455</v>
      </c>
      <c r="E195" t="s">
        <v>184</v>
      </c>
      <c r="F195" s="18" t="s">
        <v>841</v>
      </c>
      <c r="G195" s="41" t="s">
        <v>182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1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hidden="1" customHeight="1" x14ac:dyDescent="0.15">
      <c r="A196" s="29" t="s">
        <v>449</v>
      </c>
      <c r="B196" s="28"/>
      <c r="C196" s="27" t="s">
        <v>12</v>
      </c>
      <c r="D196" s="28" t="s">
        <v>57</v>
      </c>
      <c r="E196" s="18" t="s">
        <v>186</v>
      </c>
      <c r="F196" s="18" t="s">
        <v>837</v>
      </c>
      <c r="G196" s="26" t="s">
        <v>182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9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30">R196/S196</f>
        <v>13.222222222222221</v>
      </c>
      <c r="U196" s="26">
        <v>185</v>
      </c>
      <c r="V196" s="25">
        <v>8</v>
      </c>
      <c r="W196" s="25">
        <f t="shared" ref="W196:W206" si="31">U196*V196/1000</f>
        <v>1.48</v>
      </c>
      <c r="X196" s="25">
        <f t="shared" ref="X196:X206" si="32">T196+W196</f>
        <v>14.702222222222222</v>
      </c>
      <c r="Y196" s="25">
        <f t="shared" ref="Y196:Y206" si="33">T196*1.5+W196</f>
        <v>21.313333333333333</v>
      </c>
      <c r="Z196" s="25">
        <f t="shared" ref="Z196:Z206" si="34">ROUNDUP(Y196,0)</f>
        <v>22</v>
      </c>
      <c r="AA196" s="25">
        <f t="shared" ref="AA196:AA206" si="35">Z196-T196-W196</f>
        <v>7.2977777777777781</v>
      </c>
    </row>
    <row r="197" spans="1:27" ht="50" hidden="1" customHeight="1" x14ac:dyDescent="0.15">
      <c r="A197" s="29" t="s">
        <v>450</v>
      </c>
      <c r="B197" s="28"/>
      <c r="C197" s="27" t="s">
        <v>12</v>
      </c>
      <c r="D197" s="28" t="s">
        <v>57</v>
      </c>
      <c r="E197" s="18" t="s">
        <v>187</v>
      </c>
      <c r="F197" s="18" t="s">
        <v>840</v>
      </c>
      <c r="G197" s="26" t="s">
        <v>182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9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30"/>
        <v>13.222222222222221</v>
      </c>
      <c r="U197" s="26">
        <v>185</v>
      </c>
      <c r="V197" s="25">
        <v>8</v>
      </c>
      <c r="W197" s="25">
        <f t="shared" si="31"/>
        <v>1.48</v>
      </c>
      <c r="X197" s="25">
        <f t="shared" si="32"/>
        <v>14.702222222222222</v>
      </c>
      <c r="Y197" s="25">
        <f t="shared" si="33"/>
        <v>21.313333333333333</v>
      </c>
      <c r="Z197" s="25">
        <f t="shared" si="34"/>
        <v>22</v>
      </c>
      <c r="AA197" s="25">
        <f t="shared" si="35"/>
        <v>7.2977777777777781</v>
      </c>
    </row>
    <row r="198" spans="1:27" ht="50" hidden="1" customHeight="1" x14ac:dyDescent="0.15">
      <c r="A198" s="29" t="s">
        <v>286</v>
      </c>
      <c r="B198" s="28"/>
      <c r="C198" s="27" t="s">
        <v>12</v>
      </c>
      <c r="D198" s="28" t="s">
        <v>53</v>
      </c>
      <c r="E198" s="18" t="s">
        <v>188</v>
      </c>
      <c r="F198" s="18" t="s">
        <v>840</v>
      </c>
      <c r="G198" s="26" t="s">
        <v>182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9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30"/>
        <v>14.427777777777777</v>
      </c>
      <c r="U198" s="26">
        <v>185</v>
      </c>
      <c r="V198" s="25">
        <v>8</v>
      </c>
      <c r="W198" s="25">
        <f t="shared" si="31"/>
        <v>1.48</v>
      </c>
      <c r="X198" s="25">
        <f t="shared" si="32"/>
        <v>15.907777777777778</v>
      </c>
      <c r="Y198" s="25">
        <f t="shared" si="33"/>
        <v>23.121666666666666</v>
      </c>
      <c r="Z198" s="25">
        <v>25</v>
      </c>
      <c r="AA198" s="25">
        <f t="shared" si="35"/>
        <v>9.0922222222222224</v>
      </c>
    </row>
    <row r="199" spans="1:27" ht="50" hidden="1" customHeight="1" x14ac:dyDescent="0.15">
      <c r="A199" s="29" t="s">
        <v>287</v>
      </c>
      <c r="B199" s="28"/>
      <c r="C199" s="27" t="s">
        <v>12</v>
      </c>
      <c r="D199" s="28" t="s">
        <v>53</v>
      </c>
      <c r="E199" s="18" t="s">
        <v>189</v>
      </c>
      <c r="F199" s="18" t="s">
        <v>837</v>
      </c>
      <c r="G199" s="26" t="s">
        <v>182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9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30"/>
        <v>14.427777777777777</v>
      </c>
      <c r="U199" s="26">
        <v>185</v>
      </c>
      <c r="V199" s="25">
        <v>8</v>
      </c>
      <c r="W199" s="25">
        <f t="shared" si="31"/>
        <v>1.48</v>
      </c>
      <c r="X199" s="25">
        <f t="shared" si="32"/>
        <v>15.907777777777778</v>
      </c>
      <c r="Y199" s="25">
        <f t="shared" si="33"/>
        <v>23.121666666666666</v>
      </c>
      <c r="Z199" s="25">
        <v>25</v>
      </c>
      <c r="AA199" s="25">
        <f t="shared" si="35"/>
        <v>9.0922222222222224</v>
      </c>
    </row>
    <row r="200" spans="1:27" ht="50" hidden="1" customHeight="1" x14ac:dyDescent="0.15">
      <c r="A200" s="29" t="s">
        <v>290</v>
      </c>
      <c r="B200" s="28"/>
      <c r="C200" s="27" t="s">
        <v>12</v>
      </c>
      <c r="D200" s="28" t="s">
        <v>53</v>
      </c>
      <c r="E200" s="18" t="s">
        <v>190</v>
      </c>
      <c r="F200" s="18" t="s">
        <v>833</v>
      </c>
      <c r="G200" s="26" t="s">
        <v>182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9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30"/>
        <v>14.427777777777777</v>
      </c>
      <c r="U200" s="26">
        <v>185</v>
      </c>
      <c r="V200" s="25">
        <v>8</v>
      </c>
      <c r="W200" s="25">
        <f t="shared" si="31"/>
        <v>1.48</v>
      </c>
      <c r="X200" s="25">
        <f t="shared" si="32"/>
        <v>15.907777777777778</v>
      </c>
      <c r="Y200" s="25">
        <f t="shared" si="33"/>
        <v>23.121666666666666</v>
      </c>
      <c r="Z200" s="25">
        <v>25</v>
      </c>
      <c r="AA200" s="25">
        <f t="shared" si="35"/>
        <v>9.0922222222222224</v>
      </c>
    </row>
    <row r="201" spans="1:27" ht="50" customHeight="1" x14ac:dyDescent="0.15">
      <c r="A201" s="56" t="s">
        <v>349</v>
      </c>
      <c r="B201" s="28"/>
      <c r="C201" s="27" t="s">
        <v>12</v>
      </c>
      <c r="D201" s="28" t="s">
        <v>55</v>
      </c>
      <c r="E201" s="18" t="s">
        <v>191</v>
      </c>
      <c r="F201" s="18" t="s">
        <v>833</v>
      </c>
      <c r="G201" s="26" t="s">
        <v>182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9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30"/>
        <v>14.816666666666666</v>
      </c>
      <c r="U201" s="26">
        <v>180</v>
      </c>
      <c r="V201" s="25">
        <v>8</v>
      </c>
      <c r="W201" s="25">
        <f t="shared" si="31"/>
        <v>1.44</v>
      </c>
      <c r="X201" s="25">
        <f t="shared" si="32"/>
        <v>16.256666666666668</v>
      </c>
      <c r="Y201" s="25">
        <f t="shared" si="33"/>
        <v>23.665000000000003</v>
      </c>
      <c r="Z201" s="25">
        <v>25</v>
      </c>
      <c r="AA201" s="25">
        <f t="shared" si="35"/>
        <v>8.7433333333333341</v>
      </c>
    </row>
    <row r="202" spans="1:27" ht="50" hidden="1" customHeight="1" x14ac:dyDescent="0.15">
      <c r="A202" s="29" t="s">
        <v>411</v>
      </c>
      <c r="B202" s="28"/>
      <c r="C202" s="27" t="s">
        <v>12</v>
      </c>
      <c r="D202" s="28" t="s">
        <v>455</v>
      </c>
      <c r="E202" s="18" t="s">
        <v>515</v>
      </c>
      <c r="F202" s="18" t="s">
        <v>835</v>
      </c>
      <c r="G202" s="26" t="s">
        <v>182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9"/>
        <v>21</v>
      </c>
      <c r="N202" s="25"/>
      <c r="O202" s="22">
        <v>2</v>
      </c>
      <c r="P202" s="26">
        <f>SUMIFS(VENTAS[Cantidad],VENTAS[Code],INVENTARIO[[#This Row],[Code]])</f>
        <v>0</v>
      </c>
      <c r="Q202" s="26">
        <f>INVENTARIO[[#This Row],[Entradas]]-INVENTARIO[[#This Row],[Salidas]]</f>
        <v>2</v>
      </c>
      <c r="R202" s="25">
        <v>249.2</v>
      </c>
      <c r="S202" s="25">
        <v>18</v>
      </c>
      <c r="T202" s="25">
        <f t="shared" si="30"/>
        <v>13.844444444444443</v>
      </c>
      <c r="U202" s="26"/>
      <c r="V202" s="25">
        <v>8</v>
      </c>
      <c r="W202" s="25">
        <f t="shared" si="31"/>
        <v>0</v>
      </c>
      <c r="X202" s="25">
        <f t="shared" si="32"/>
        <v>13.844444444444443</v>
      </c>
      <c r="Y202" s="25">
        <f t="shared" si="33"/>
        <v>20.766666666666666</v>
      </c>
      <c r="Z202" s="25">
        <f t="shared" si="34"/>
        <v>21</v>
      </c>
      <c r="AA202" s="25">
        <f t="shared" si="35"/>
        <v>7.1555555555555568</v>
      </c>
    </row>
    <row r="203" spans="1:27" ht="50" hidden="1" customHeight="1" x14ac:dyDescent="0.15">
      <c r="A203" s="29" t="s">
        <v>82</v>
      </c>
      <c r="B203" s="28"/>
      <c r="C203" s="27" t="s">
        <v>12</v>
      </c>
      <c r="D203" s="28" t="s">
        <v>455</v>
      </c>
      <c r="E203" s="18" t="s">
        <v>898</v>
      </c>
      <c r="F203" s="18" t="s">
        <v>835</v>
      </c>
      <c r="G203" s="26" t="s">
        <v>182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9"/>
        <v>21</v>
      </c>
      <c r="N203" s="25"/>
      <c r="O203" s="22">
        <v>2</v>
      </c>
      <c r="P203" s="26">
        <f>SUMIFS(VENTAS[Cantidad],VENTAS[Code],INVENTARIO[[#This Row],[Code]])</f>
        <v>0</v>
      </c>
      <c r="Q203" s="26">
        <f>INVENTARIO[[#This Row],[Entradas]]-INVENTARIO[[#This Row],[Salidas]]</f>
        <v>2</v>
      </c>
      <c r="R203" s="25">
        <v>241.5</v>
      </c>
      <c r="S203" s="25">
        <v>18</v>
      </c>
      <c r="T203" s="25">
        <f t="shared" si="30"/>
        <v>13.416666666666666</v>
      </c>
      <c r="U203" s="26"/>
      <c r="V203" s="25">
        <v>8</v>
      </c>
      <c r="W203" s="25">
        <f t="shared" si="31"/>
        <v>0</v>
      </c>
      <c r="X203" s="25">
        <f t="shared" si="32"/>
        <v>13.416666666666666</v>
      </c>
      <c r="Y203" s="25">
        <f t="shared" si="33"/>
        <v>20.125</v>
      </c>
      <c r="Z203" s="25">
        <f t="shared" si="34"/>
        <v>21</v>
      </c>
      <c r="AA203" s="25">
        <f t="shared" si="35"/>
        <v>7.5833333333333339</v>
      </c>
    </row>
    <row r="204" spans="1:27" ht="50" hidden="1" customHeight="1" x14ac:dyDescent="0.15">
      <c r="A204" s="29" t="s">
        <v>350</v>
      </c>
      <c r="B204" s="28"/>
      <c r="C204" s="27" t="s">
        <v>12</v>
      </c>
      <c r="D204" s="28" t="s">
        <v>55</v>
      </c>
      <c r="E204" s="18" t="s">
        <v>1043</v>
      </c>
      <c r="F204" s="18" t="s">
        <v>837</v>
      </c>
      <c r="G204" s="26" t="s">
        <v>182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9"/>
        <v>10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30"/>
        <v>6.416666666666667</v>
      </c>
      <c r="U204" s="26"/>
      <c r="V204" s="25">
        <v>8</v>
      </c>
      <c r="W204" s="25">
        <f t="shared" si="31"/>
        <v>0</v>
      </c>
      <c r="X204" s="25">
        <f t="shared" si="32"/>
        <v>6.416666666666667</v>
      </c>
      <c r="Y204" s="25">
        <f t="shared" si="33"/>
        <v>9.625</v>
      </c>
      <c r="Z204" s="25">
        <f t="shared" si="34"/>
        <v>10</v>
      </c>
      <c r="AA204" s="25">
        <f t="shared" si="35"/>
        <v>3.583333333333333</v>
      </c>
    </row>
    <row r="205" spans="1:27" ht="50" hidden="1" customHeight="1" x14ac:dyDescent="0.15">
      <c r="A205" s="29" t="s">
        <v>351</v>
      </c>
      <c r="B205" s="28"/>
      <c r="C205" s="27" t="s">
        <v>12</v>
      </c>
      <c r="D205" s="28" t="s">
        <v>55</v>
      </c>
      <c r="E205" s="18" t="s">
        <v>1042</v>
      </c>
      <c r="F205" s="18" t="s">
        <v>833</v>
      </c>
      <c r="G205" s="26" t="s">
        <v>182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9"/>
        <v>11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30"/>
        <v>7.1944444444444446</v>
      </c>
      <c r="U205" s="26"/>
      <c r="V205" s="25">
        <v>8</v>
      </c>
      <c r="W205" s="25">
        <f t="shared" si="31"/>
        <v>0</v>
      </c>
      <c r="X205" s="25">
        <f t="shared" si="32"/>
        <v>7.1944444444444446</v>
      </c>
      <c r="Y205" s="25">
        <f t="shared" si="33"/>
        <v>10.791666666666668</v>
      </c>
      <c r="Z205" s="25">
        <f t="shared" si="34"/>
        <v>11</v>
      </c>
      <c r="AA205" s="25">
        <f t="shared" si="35"/>
        <v>3.8055555555555554</v>
      </c>
    </row>
    <row r="206" spans="1:27" ht="50" hidden="1" customHeight="1" x14ac:dyDescent="0.15">
      <c r="A206" s="29" t="s">
        <v>291</v>
      </c>
      <c r="B206" s="28"/>
      <c r="C206" s="27" t="s">
        <v>12</v>
      </c>
      <c r="D206" s="28" t="s">
        <v>53</v>
      </c>
      <c r="E206" s="18" t="s">
        <v>1041</v>
      </c>
      <c r="F206" s="18" t="s">
        <v>833</v>
      </c>
      <c r="G206" s="26" t="s">
        <v>182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9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30"/>
        <v>14.233333333333333</v>
      </c>
      <c r="U206" s="26">
        <v>135</v>
      </c>
      <c r="V206" s="25">
        <v>8</v>
      </c>
      <c r="W206" s="25">
        <f t="shared" si="31"/>
        <v>1.08</v>
      </c>
      <c r="X206" s="25">
        <f t="shared" si="32"/>
        <v>15.313333333333333</v>
      </c>
      <c r="Y206" s="25">
        <f t="shared" si="33"/>
        <v>22.43</v>
      </c>
      <c r="Z206" s="25">
        <f t="shared" si="34"/>
        <v>23</v>
      </c>
      <c r="AA206" s="25">
        <f t="shared" si="35"/>
        <v>7.6866666666666674</v>
      </c>
    </row>
    <row r="207" spans="1:27" ht="50" hidden="1" customHeight="1" x14ac:dyDescent="0.15">
      <c r="A207" s="29" t="s">
        <v>421</v>
      </c>
      <c r="B207" s="28"/>
      <c r="C207" s="27" t="s">
        <v>12</v>
      </c>
      <c r="D207" s="28" t="s">
        <v>288</v>
      </c>
      <c r="E207" s="18" t="s">
        <v>249</v>
      </c>
      <c r="F207" s="18" t="s">
        <v>837</v>
      </c>
      <c r="G207" s="26" t="s">
        <v>182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6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7">R207/S207</f>
        <v>8.1277777777777782</v>
      </c>
      <c r="U207" s="26">
        <v>100</v>
      </c>
      <c r="V207" s="25">
        <v>8</v>
      </c>
      <c r="W207" s="25">
        <f t="shared" ref="W207:W213" si="38">U207*V207/1000</f>
        <v>0.8</v>
      </c>
      <c r="X207" s="25">
        <f t="shared" ref="X207:X213" si="39">T207+W207</f>
        <v>8.9277777777777789</v>
      </c>
      <c r="Y207" s="25">
        <f t="shared" ref="Y207:Y213" si="40">T207*1.5+W207</f>
        <v>12.991666666666667</v>
      </c>
      <c r="Z207" s="25">
        <v>15</v>
      </c>
      <c r="AA207" s="25">
        <f t="shared" ref="AA207:AA213" si="41">Z207-T207-W207</f>
        <v>6.072222222222222</v>
      </c>
    </row>
    <row r="208" spans="1:27" ht="50" customHeight="1" x14ac:dyDescent="0.15">
      <c r="A208" s="29" t="s">
        <v>83</v>
      </c>
      <c r="B208" s="28"/>
      <c r="C208" s="27" t="s">
        <v>12</v>
      </c>
      <c r="D208" s="28" t="s">
        <v>455</v>
      </c>
      <c r="E208" s="18" t="s">
        <v>898</v>
      </c>
      <c r="F208" s="18" t="s">
        <v>837</v>
      </c>
      <c r="G208" s="26" t="s">
        <v>182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6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7"/>
        <v>13.416666666666666</v>
      </c>
      <c r="U208" s="26"/>
      <c r="V208" s="25">
        <v>8</v>
      </c>
      <c r="W208" s="25">
        <f t="shared" si="38"/>
        <v>0</v>
      </c>
      <c r="X208" s="25">
        <f t="shared" si="39"/>
        <v>13.416666666666666</v>
      </c>
      <c r="Y208" s="25">
        <f t="shared" si="40"/>
        <v>20.125</v>
      </c>
      <c r="Z208" s="25">
        <v>25</v>
      </c>
      <c r="AA208" s="25">
        <f t="shared" si="41"/>
        <v>11.583333333333334</v>
      </c>
    </row>
    <row r="209" spans="1:27" ht="50" customHeight="1" x14ac:dyDescent="0.15">
      <c r="A209" s="29" t="s">
        <v>84</v>
      </c>
      <c r="B209" s="28"/>
      <c r="C209" s="27" t="s">
        <v>12</v>
      </c>
      <c r="D209" s="28" t="s">
        <v>455</v>
      </c>
      <c r="E209" s="18" t="s">
        <v>898</v>
      </c>
      <c r="F209" s="18" t="s">
        <v>840</v>
      </c>
      <c r="G209" s="26" t="s">
        <v>182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6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7"/>
        <v>13.416666666666666</v>
      </c>
      <c r="U209" s="26"/>
      <c r="V209" s="25">
        <v>8</v>
      </c>
      <c r="W209" s="25">
        <f t="shared" si="38"/>
        <v>0</v>
      </c>
      <c r="X209" s="25">
        <f t="shared" si="39"/>
        <v>13.416666666666666</v>
      </c>
      <c r="Y209" s="25">
        <f t="shared" si="40"/>
        <v>20.125</v>
      </c>
      <c r="Z209" s="25">
        <v>25</v>
      </c>
      <c r="AA209" s="25">
        <f t="shared" si="41"/>
        <v>11.583333333333334</v>
      </c>
    </row>
    <row r="210" spans="1:27" ht="50" customHeight="1" x14ac:dyDescent="0.15">
      <c r="A210" s="29" t="s">
        <v>85</v>
      </c>
      <c r="B210" s="28"/>
      <c r="C210" s="27" t="s">
        <v>12</v>
      </c>
      <c r="D210" s="28" t="s">
        <v>455</v>
      </c>
      <c r="E210" s="18" t="s">
        <v>898</v>
      </c>
      <c r="F210" s="18" t="s">
        <v>841</v>
      </c>
      <c r="G210" s="26" t="s">
        <v>182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6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7"/>
        <v>13.416666666666666</v>
      </c>
      <c r="U210" s="26"/>
      <c r="V210" s="25">
        <v>8</v>
      </c>
      <c r="W210" s="25">
        <f t="shared" si="38"/>
        <v>0</v>
      </c>
      <c r="X210" s="25">
        <f t="shared" si="39"/>
        <v>13.416666666666666</v>
      </c>
      <c r="Y210" s="25">
        <f t="shared" si="40"/>
        <v>20.125</v>
      </c>
      <c r="Z210" s="25">
        <v>25</v>
      </c>
      <c r="AA210" s="25">
        <f t="shared" si="41"/>
        <v>11.583333333333334</v>
      </c>
    </row>
    <row r="211" spans="1:27" ht="50" customHeight="1" x14ac:dyDescent="0.15">
      <c r="A211" s="29" t="s">
        <v>86</v>
      </c>
      <c r="B211" s="28"/>
      <c r="C211" s="27" t="s">
        <v>12</v>
      </c>
      <c r="D211" s="28" t="s">
        <v>455</v>
      </c>
      <c r="E211" s="18" t="s">
        <v>1040</v>
      </c>
      <c r="F211" s="18" t="s">
        <v>841</v>
      </c>
      <c r="G211" s="26" t="s">
        <v>182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6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7"/>
        <v>13.844444444444443</v>
      </c>
      <c r="U211" s="26"/>
      <c r="V211" s="25">
        <v>8</v>
      </c>
      <c r="W211" s="25">
        <f t="shared" si="38"/>
        <v>0</v>
      </c>
      <c r="X211" s="25">
        <f t="shared" si="39"/>
        <v>13.844444444444443</v>
      </c>
      <c r="Y211" s="25">
        <f t="shared" si="40"/>
        <v>20.766666666666666</v>
      </c>
      <c r="Z211" s="25">
        <v>25</v>
      </c>
      <c r="AA211" s="25">
        <f t="shared" si="41"/>
        <v>11.155555555555557</v>
      </c>
    </row>
    <row r="212" spans="1:27" ht="50" customHeight="1" x14ac:dyDescent="0.15">
      <c r="A212" s="29" t="s">
        <v>87</v>
      </c>
      <c r="B212" s="28"/>
      <c r="C212" s="27" t="s">
        <v>12</v>
      </c>
      <c r="D212" s="28" t="s">
        <v>455</v>
      </c>
      <c r="E212" s="18" t="s">
        <v>1040</v>
      </c>
      <c r="F212" s="18" t="s">
        <v>840</v>
      </c>
      <c r="G212" s="26" t="s">
        <v>182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6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7"/>
        <v>13.844444444444443</v>
      </c>
      <c r="U212" s="26"/>
      <c r="V212" s="25">
        <v>8</v>
      </c>
      <c r="W212" s="25">
        <f t="shared" si="38"/>
        <v>0</v>
      </c>
      <c r="X212" s="25">
        <f t="shared" si="39"/>
        <v>13.844444444444443</v>
      </c>
      <c r="Y212" s="25">
        <f t="shared" si="40"/>
        <v>20.766666666666666</v>
      </c>
      <c r="Z212" s="25">
        <v>25</v>
      </c>
      <c r="AA212" s="25">
        <f t="shared" si="41"/>
        <v>11.155555555555557</v>
      </c>
    </row>
    <row r="213" spans="1:27" ht="50" customHeight="1" x14ac:dyDescent="0.15">
      <c r="A213" s="29" t="s">
        <v>88</v>
      </c>
      <c r="B213" s="28"/>
      <c r="C213" s="27" t="s">
        <v>12</v>
      </c>
      <c r="D213" s="28" t="s">
        <v>455</v>
      </c>
      <c r="E213" s="18" t="s">
        <v>1039</v>
      </c>
      <c r="F213" s="18" t="s">
        <v>837</v>
      </c>
      <c r="G213" s="26" t="s">
        <v>182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-</v>
      </c>
      <c r="L213" s="26"/>
      <c r="M213" s="24">
        <f t="shared" si="36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7"/>
        <v>13.844444444444443</v>
      </c>
      <c r="U213" s="26"/>
      <c r="V213" s="25">
        <v>8</v>
      </c>
      <c r="W213" s="25">
        <f t="shared" si="38"/>
        <v>0</v>
      </c>
      <c r="X213" s="25">
        <f t="shared" si="39"/>
        <v>13.844444444444443</v>
      </c>
      <c r="Y213" s="25">
        <f t="shared" si="40"/>
        <v>20.766666666666666</v>
      </c>
      <c r="Z213" s="25">
        <v>25</v>
      </c>
      <c r="AA213" s="25">
        <f t="shared" si="41"/>
        <v>11.155555555555557</v>
      </c>
    </row>
    <row r="214" spans="1:27" ht="50" hidden="1" customHeight="1" x14ac:dyDescent="0.15">
      <c r="A214" s="29" t="s">
        <v>342</v>
      </c>
      <c r="B214" s="28"/>
      <c r="C214" s="27" t="s">
        <v>12</v>
      </c>
      <c r="D214" s="28" t="s">
        <v>240</v>
      </c>
      <c r="E214" s="18" t="s">
        <v>201</v>
      </c>
      <c r="F214" s="18"/>
      <c r="G214" s="26" t="s">
        <v>182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412</v>
      </c>
      <c r="B215" s="28"/>
      <c r="C215" s="27" t="s">
        <v>12</v>
      </c>
      <c r="D215" s="28" t="s">
        <v>455</v>
      </c>
      <c r="E215" s="18" t="s">
        <v>202</v>
      </c>
      <c r="F215" s="18" t="s">
        <v>840</v>
      </c>
      <c r="G215" s="26" t="s">
        <v>182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2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3">R215/S215</f>
        <v>11.202222222222222</v>
      </c>
      <c r="U215" s="26"/>
      <c r="V215" s="25"/>
      <c r="W215" s="25">
        <f t="shared" ref="W215:W235" si="44">U215*V215/1000</f>
        <v>0</v>
      </c>
      <c r="X215" s="25">
        <f t="shared" ref="X215:X235" si="45">T215+W215</f>
        <v>11.202222222222222</v>
      </c>
      <c r="Y215" s="25">
        <f t="shared" ref="Y215:Y235" si="46">T215*1.5+W215</f>
        <v>16.803333333333335</v>
      </c>
      <c r="Z215" s="25">
        <v>22</v>
      </c>
      <c r="AA215" s="25">
        <f t="shared" ref="AA215:AA235" si="47">Z215-T215-W215</f>
        <v>10.797777777777778</v>
      </c>
    </row>
    <row r="216" spans="1:27" ht="50" customHeight="1" x14ac:dyDescent="0.15">
      <c r="A216" s="29" t="s">
        <v>413</v>
      </c>
      <c r="B216" s="28"/>
      <c r="C216" s="27" t="s">
        <v>12</v>
      </c>
      <c r="D216" s="28" t="s">
        <v>455</v>
      </c>
      <c r="E216" s="18" t="s">
        <v>203</v>
      </c>
      <c r="F216" s="18" t="s">
        <v>840</v>
      </c>
      <c r="G216" s="26" t="s">
        <v>182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2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3"/>
        <v>11.402777777777779</v>
      </c>
      <c r="U216" s="26"/>
      <c r="V216" s="25"/>
      <c r="W216" s="25">
        <f t="shared" si="44"/>
        <v>0</v>
      </c>
      <c r="X216" s="25">
        <f t="shared" si="45"/>
        <v>11.402777777777779</v>
      </c>
      <c r="Y216" s="25">
        <f t="shared" si="46"/>
        <v>17.104166666666668</v>
      </c>
      <c r="Z216" s="25">
        <v>22</v>
      </c>
      <c r="AA216" s="25">
        <f t="shared" si="47"/>
        <v>10.597222222222221</v>
      </c>
    </row>
    <row r="217" spans="1:27" ht="50" customHeight="1" x14ac:dyDescent="0.15">
      <c r="A217" s="59" t="s">
        <v>292</v>
      </c>
      <c r="B217" s="28"/>
      <c r="C217" s="27" t="s">
        <v>12</v>
      </c>
      <c r="D217" s="28" t="s">
        <v>53</v>
      </c>
      <c r="E217" s="18" t="s">
        <v>1038</v>
      </c>
      <c r="F217" s="18" t="s">
        <v>833</v>
      </c>
      <c r="G217" s="26" t="s">
        <v>182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-</v>
      </c>
      <c r="L217" s="26"/>
      <c r="M217" s="24">
        <f t="shared" si="42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3"/>
        <v>8.8333333333333339</v>
      </c>
      <c r="U217" s="26">
        <v>295</v>
      </c>
      <c r="V217" s="25">
        <v>8</v>
      </c>
      <c r="W217" s="25">
        <f t="shared" si="44"/>
        <v>2.36</v>
      </c>
      <c r="X217" s="25">
        <f t="shared" si="45"/>
        <v>11.193333333333333</v>
      </c>
      <c r="Y217" s="25">
        <f t="shared" si="46"/>
        <v>15.61</v>
      </c>
      <c r="Z217" s="25">
        <v>20</v>
      </c>
      <c r="AA217" s="25">
        <f t="shared" si="47"/>
        <v>8.8066666666666666</v>
      </c>
    </row>
    <row r="218" spans="1:27" ht="50" hidden="1" customHeight="1" x14ac:dyDescent="0.15">
      <c r="A218" s="29" t="s">
        <v>293</v>
      </c>
      <c r="B218" s="28"/>
      <c r="C218" s="27" t="s">
        <v>12</v>
      </c>
      <c r="D218" s="28" t="s">
        <v>53</v>
      </c>
      <c r="E218" s="18" t="s">
        <v>955</v>
      </c>
      <c r="F218" s="18" t="s">
        <v>833</v>
      </c>
      <c r="G218" s="26" t="s">
        <v>182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2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3"/>
        <v>13.888333333333334</v>
      </c>
      <c r="U218" s="26">
        <v>325</v>
      </c>
      <c r="V218" s="25">
        <v>8</v>
      </c>
      <c r="W218" s="25">
        <f t="shared" si="44"/>
        <v>2.6</v>
      </c>
      <c r="X218" s="25">
        <f t="shared" si="45"/>
        <v>16.488333333333333</v>
      </c>
      <c r="Y218" s="25">
        <f t="shared" si="46"/>
        <v>23.432500000000001</v>
      </c>
      <c r="Z218" s="25">
        <v>25</v>
      </c>
      <c r="AA218" s="25">
        <f t="shared" si="47"/>
        <v>8.5116666666666667</v>
      </c>
    </row>
    <row r="219" spans="1:27" ht="50" hidden="1" customHeight="1" x14ac:dyDescent="0.15">
      <c r="A219" s="29" t="s">
        <v>294</v>
      </c>
      <c r="B219" s="28"/>
      <c r="C219" s="27" t="s">
        <v>12</v>
      </c>
      <c r="D219" s="28" t="s">
        <v>53</v>
      </c>
      <c r="E219" s="18" t="s">
        <v>955</v>
      </c>
      <c r="F219" s="18" t="s">
        <v>840</v>
      </c>
      <c r="G219" s="26" t="s">
        <v>182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2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3"/>
        <v>13.888333333333334</v>
      </c>
      <c r="U219" s="26">
        <v>325</v>
      </c>
      <c r="V219" s="25">
        <v>8</v>
      </c>
      <c r="W219" s="25">
        <f t="shared" si="44"/>
        <v>2.6</v>
      </c>
      <c r="X219" s="25">
        <f t="shared" si="45"/>
        <v>16.488333333333333</v>
      </c>
      <c r="Y219" s="25">
        <f t="shared" si="46"/>
        <v>23.432500000000001</v>
      </c>
      <c r="Z219" s="25">
        <v>25</v>
      </c>
      <c r="AA219" s="25">
        <f t="shared" si="47"/>
        <v>8.5116666666666667</v>
      </c>
    </row>
    <row r="220" spans="1:27" ht="50" hidden="1" customHeight="1" x14ac:dyDescent="0.15">
      <c r="A220" s="29" t="s">
        <v>295</v>
      </c>
      <c r="B220" s="28"/>
      <c r="C220" s="27" t="s">
        <v>12</v>
      </c>
      <c r="D220" s="28" t="s">
        <v>53</v>
      </c>
      <c r="E220" s="18" t="s">
        <v>954</v>
      </c>
      <c r="F220" s="18" t="s">
        <v>951</v>
      </c>
      <c r="G220" s="26" t="s">
        <v>182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2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3"/>
        <v>13.293888888888889</v>
      </c>
      <c r="U220" s="26">
        <v>450</v>
      </c>
      <c r="V220" s="25">
        <v>8</v>
      </c>
      <c r="W220" s="25">
        <f t="shared" si="44"/>
        <v>3.6</v>
      </c>
      <c r="X220" s="25">
        <f t="shared" si="45"/>
        <v>16.893888888888888</v>
      </c>
      <c r="Y220" s="25">
        <f t="shared" si="46"/>
        <v>23.540833333333335</v>
      </c>
      <c r="Z220" s="25">
        <v>25</v>
      </c>
      <c r="AA220" s="25">
        <f t="shared" si="47"/>
        <v>8.1061111111111117</v>
      </c>
    </row>
    <row r="221" spans="1:27" ht="50" hidden="1" customHeight="1" x14ac:dyDescent="0.15">
      <c r="A221" s="29" t="s">
        <v>296</v>
      </c>
      <c r="B221" s="28"/>
      <c r="C221" s="27" t="s">
        <v>12</v>
      </c>
      <c r="D221" s="28" t="s">
        <v>53</v>
      </c>
      <c r="E221" s="18" t="s">
        <v>954</v>
      </c>
      <c r="F221" s="18" t="s">
        <v>845</v>
      </c>
      <c r="G221" s="26" t="s">
        <v>182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2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3"/>
        <v>13.293888888888889</v>
      </c>
      <c r="U221" s="26">
        <v>450</v>
      </c>
      <c r="V221" s="25">
        <v>8</v>
      </c>
      <c r="W221" s="25">
        <f t="shared" si="44"/>
        <v>3.6</v>
      </c>
      <c r="X221" s="25">
        <f t="shared" si="45"/>
        <v>16.893888888888888</v>
      </c>
      <c r="Y221" s="25">
        <f t="shared" si="46"/>
        <v>23.540833333333335</v>
      </c>
      <c r="Z221" s="25">
        <v>25</v>
      </c>
      <c r="AA221" s="25">
        <f t="shared" si="47"/>
        <v>8.1061111111111117</v>
      </c>
    </row>
    <row r="222" spans="1:27" ht="50" customHeight="1" x14ac:dyDescent="0.15">
      <c r="A222" s="29" t="s">
        <v>297</v>
      </c>
      <c r="B222" s="28"/>
      <c r="C222" s="27" t="s">
        <v>12</v>
      </c>
      <c r="D222" s="28" t="s">
        <v>53</v>
      </c>
      <c r="E222" s="18" t="s">
        <v>204</v>
      </c>
      <c r="F222" s="18" t="s">
        <v>837</v>
      </c>
      <c r="G222" s="26" t="s">
        <v>182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2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3"/>
        <v>14.860555555555557</v>
      </c>
      <c r="U222" s="26">
        <v>300</v>
      </c>
      <c r="V222" s="25">
        <v>8</v>
      </c>
      <c r="W222" s="25">
        <f t="shared" si="44"/>
        <v>2.4</v>
      </c>
      <c r="X222" s="25">
        <f t="shared" si="45"/>
        <v>17.260555555555555</v>
      </c>
      <c r="Y222" s="25">
        <f t="shared" si="46"/>
        <v>24.690833333333334</v>
      </c>
      <c r="Z222" s="25">
        <v>25</v>
      </c>
      <c r="AA222" s="25">
        <f t="shared" si="47"/>
        <v>7.7394444444444428</v>
      </c>
    </row>
    <row r="223" spans="1:27" ht="50" customHeight="1" x14ac:dyDescent="0.15">
      <c r="A223" s="29" t="s">
        <v>414</v>
      </c>
      <c r="B223" s="28"/>
      <c r="C223" s="27" t="s">
        <v>12</v>
      </c>
      <c r="D223" s="28" t="s">
        <v>455</v>
      </c>
      <c r="E223" s="18" t="s">
        <v>205</v>
      </c>
      <c r="F223" s="18" t="s">
        <v>841</v>
      </c>
      <c r="G223" s="26" t="s">
        <v>182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2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3"/>
        <v>11.001111111111111</v>
      </c>
      <c r="U223" s="26"/>
      <c r="V223" s="25"/>
      <c r="W223" s="25">
        <f t="shared" si="44"/>
        <v>0</v>
      </c>
      <c r="X223" s="25">
        <f t="shared" si="45"/>
        <v>11.001111111111111</v>
      </c>
      <c r="Y223" s="25">
        <f t="shared" si="46"/>
        <v>16.501666666666665</v>
      </c>
      <c r="Z223" s="25">
        <v>22</v>
      </c>
      <c r="AA223" s="25">
        <f t="shared" si="47"/>
        <v>10.998888888888889</v>
      </c>
    </row>
    <row r="224" spans="1:27" ht="50" hidden="1" customHeight="1" x14ac:dyDescent="0.15">
      <c r="A224" s="29" t="s">
        <v>298</v>
      </c>
      <c r="B224" s="28"/>
      <c r="C224" s="27" t="s">
        <v>12</v>
      </c>
      <c r="D224" s="28" t="s">
        <v>53</v>
      </c>
      <c r="E224" s="18" t="s">
        <v>953</v>
      </c>
      <c r="F224" s="18" t="s">
        <v>837</v>
      </c>
      <c r="G224" s="26" t="s">
        <v>182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2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3"/>
        <v>8.9166666666666661</v>
      </c>
      <c r="U224" s="26">
        <v>300</v>
      </c>
      <c r="V224" s="25">
        <v>8</v>
      </c>
      <c r="W224" s="25">
        <f t="shared" si="44"/>
        <v>2.4</v>
      </c>
      <c r="X224" s="25">
        <f t="shared" si="45"/>
        <v>11.316666666666666</v>
      </c>
      <c r="Y224" s="25">
        <f t="shared" si="46"/>
        <v>15.775</v>
      </c>
      <c r="Z224" s="25">
        <v>18</v>
      </c>
      <c r="AA224" s="25">
        <f t="shared" si="47"/>
        <v>6.6833333333333336</v>
      </c>
    </row>
    <row r="225" spans="1:27" ht="50" hidden="1" customHeight="1" x14ac:dyDescent="0.15">
      <c r="A225" s="29" t="s">
        <v>343</v>
      </c>
      <c r="B225" s="28"/>
      <c r="C225" s="27" t="s">
        <v>12</v>
      </c>
      <c r="D225" s="28" t="s">
        <v>240</v>
      </c>
      <c r="E225" s="18" t="s">
        <v>952</v>
      </c>
      <c r="F225" s="18"/>
      <c r="G225" s="26" t="s">
        <v>182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2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3"/>
        <v>4.7377777777777776</v>
      </c>
      <c r="U225" s="26">
        <v>200</v>
      </c>
      <c r="V225" s="25">
        <v>8</v>
      </c>
      <c r="W225" s="25">
        <f t="shared" si="44"/>
        <v>1.6</v>
      </c>
      <c r="X225" s="25">
        <f t="shared" si="45"/>
        <v>6.3377777777777773</v>
      </c>
      <c r="Y225" s="25">
        <f t="shared" si="46"/>
        <v>8.706666666666667</v>
      </c>
      <c r="Z225" s="25">
        <v>15</v>
      </c>
      <c r="AA225" s="25">
        <f t="shared" si="47"/>
        <v>8.6622222222222227</v>
      </c>
    </row>
    <row r="226" spans="1:27" ht="50" hidden="1" customHeight="1" x14ac:dyDescent="0.15">
      <c r="A226" s="29" t="s">
        <v>415</v>
      </c>
      <c r="B226" s="28"/>
      <c r="C226" s="27" t="s">
        <v>12</v>
      </c>
      <c r="D226" s="28" t="s">
        <v>455</v>
      </c>
      <c r="E226" s="18" t="s">
        <v>1034</v>
      </c>
      <c r="F226" s="18" t="s">
        <v>840</v>
      </c>
      <c r="G226" s="26" t="s">
        <v>182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2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3"/>
        <v>7.1872222222222222</v>
      </c>
      <c r="U226" s="26">
        <v>200</v>
      </c>
      <c r="V226" s="25">
        <v>8</v>
      </c>
      <c r="W226" s="25">
        <f t="shared" si="44"/>
        <v>1.6</v>
      </c>
      <c r="X226" s="25">
        <f t="shared" si="45"/>
        <v>8.7872222222222227</v>
      </c>
      <c r="Y226" s="25">
        <f t="shared" si="46"/>
        <v>12.380833333333333</v>
      </c>
      <c r="Z226" s="25">
        <v>12</v>
      </c>
      <c r="AA226" s="25">
        <f t="shared" si="47"/>
        <v>3.2127777777777777</v>
      </c>
    </row>
    <row r="227" spans="1:27" ht="50" customHeight="1" x14ac:dyDescent="0.15">
      <c r="A227" s="29" t="s">
        <v>416</v>
      </c>
      <c r="B227" s="28"/>
      <c r="C227" s="27" t="s">
        <v>12</v>
      </c>
      <c r="D227" s="28" t="s">
        <v>455</v>
      </c>
      <c r="E227" s="18" t="s">
        <v>1034</v>
      </c>
      <c r="F227" s="18" t="s">
        <v>840</v>
      </c>
      <c r="G227" s="26" t="s">
        <v>182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-</v>
      </c>
      <c r="L227" s="26"/>
      <c r="M227" s="24">
        <f t="shared" si="42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3"/>
        <v>7.1872222222222222</v>
      </c>
      <c r="U227" s="26"/>
      <c r="V227" s="25">
        <v>8</v>
      </c>
      <c r="W227" s="25">
        <f t="shared" si="44"/>
        <v>0</v>
      </c>
      <c r="X227" s="25">
        <f t="shared" si="45"/>
        <v>7.1872222222222222</v>
      </c>
      <c r="Y227" s="25">
        <f t="shared" si="46"/>
        <v>10.780833333333334</v>
      </c>
      <c r="Z227" s="25">
        <v>12</v>
      </c>
      <c r="AA227" s="25">
        <f t="shared" si="47"/>
        <v>4.8127777777777778</v>
      </c>
    </row>
    <row r="228" spans="1:27" ht="50" hidden="1" customHeight="1" x14ac:dyDescent="0.15">
      <c r="A228" s="29" t="s">
        <v>344</v>
      </c>
      <c r="B228" s="28"/>
      <c r="C228" s="27" t="s">
        <v>12</v>
      </c>
      <c r="D228" s="28" t="s">
        <v>240</v>
      </c>
      <c r="E228" s="18" t="s">
        <v>956</v>
      </c>
      <c r="F228" s="18"/>
      <c r="G228" s="26" t="s">
        <v>182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2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3"/>
        <v>6.4644444444444442</v>
      </c>
      <c r="U228" s="26"/>
      <c r="V228" s="25">
        <v>8</v>
      </c>
      <c r="W228" s="25">
        <f t="shared" si="44"/>
        <v>0</v>
      </c>
      <c r="X228" s="25">
        <f t="shared" si="45"/>
        <v>6.4644444444444442</v>
      </c>
      <c r="Y228" s="25">
        <f t="shared" si="46"/>
        <v>9.6966666666666654</v>
      </c>
      <c r="Z228" s="25">
        <v>15</v>
      </c>
      <c r="AA228" s="25">
        <f t="shared" si="47"/>
        <v>8.5355555555555558</v>
      </c>
    </row>
    <row r="229" spans="1:27" ht="50" hidden="1" customHeight="1" x14ac:dyDescent="0.15">
      <c r="A229" s="29" t="s">
        <v>345</v>
      </c>
      <c r="B229" s="28"/>
      <c r="C229" s="27" t="s">
        <v>12</v>
      </c>
      <c r="D229" s="28" t="s">
        <v>240</v>
      </c>
      <c r="E229" s="18" t="s">
        <v>1037</v>
      </c>
      <c r="F229" s="18"/>
      <c r="G229" s="26" t="s">
        <v>182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2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3"/>
        <v>6.5444444444444443</v>
      </c>
      <c r="U229" s="26"/>
      <c r="V229" s="25">
        <v>8</v>
      </c>
      <c r="W229" s="25">
        <f t="shared" si="44"/>
        <v>0</v>
      </c>
      <c r="X229" s="25">
        <f t="shared" si="45"/>
        <v>6.5444444444444443</v>
      </c>
      <c r="Y229" s="25">
        <f t="shared" si="46"/>
        <v>9.8166666666666664</v>
      </c>
      <c r="Z229" s="25">
        <v>15</v>
      </c>
      <c r="AA229" s="25">
        <f t="shared" si="47"/>
        <v>8.4555555555555557</v>
      </c>
    </row>
    <row r="230" spans="1:27" ht="50" customHeight="1" x14ac:dyDescent="0.15">
      <c r="A230" s="29" t="s">
        <v>346</v>
      </c>
      <c r="B230" s="28"/>
      <c r="C230" s="27" t="s">
        <v>12</v>
      </c>
      <c r="D230" s="28" t="s">
        <v>240</v>
      </c>
      <c r="E230" s="18" t="s">
        <v>1036</v>
      </c>
      <c r="F230" s="18"/>
      <c r="G230" s="26" t="s">
        <v>182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2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3"/>
        <v>2.7305555555555556</v>
      </c>
      <c r="U230" s="26"/>
      <c r="V230" s="25">
        <v>8</v>
      </c>
      <c r="W230" s="25">
        <f t="shared" si="44"/>
        <v>0</v>
      </c>
      <c r="X230" s="25">
        <f t="shared" si="45"/>
        <v>2.7305555555555556</v>
      </c>
      <c r="Y230" s="25">
        <f t="shared" si="46"/>
        <v>4.0958333333333332</v>
      </c>
      <c r="Z230" s="25">
        <v>10</v>
      </c>
      <c r="AA230" s="25">
        <f t="shared" si="47"/>
        <v>7.2694444444444439</v>
      </c>
    </row>
    <row r="231" spans="1:27" ht="50" hidden="1" customHeight="1" x14ac:dyDescent="0.15">
      <c r="A231" s="29" t="s">
        <v>417</v>
      </c>
      <c r="B231" s="28"/>
      <c r="C231" s="27" t="s">
        <v>12</v>
      </c>
      <c r="D231" s="28" t="s">
        <v>455</v>
      </c>
      <c r="E231" s="18" t="s">
        <v>1035</v>
      </c>
      <c r="F231" s="18" t="s">
        <v>840</v>
      </c>
      <c r="G231" s="26" t="s">
        <v>182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2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3"/>
        <v>10.880555555555555</v>
      </c>
      <c r="U231" s="26">
        <v>200</v>
      </c>
      <c r="V231" s="25">
        <v>8</v>
      </c>
      <c r="W231" s="25">
        <f t="shared" si="44"/>
        <v>1.6</v>
      </c>
      <c r="X231" s="25">
        <f t="shared" si="45"/>
        <v>12.480555555555554</v>
      </c>
      <c r="Y231" s="25">
        <f t="shared" si="46"/>
        <v>17.920833333333334</v>
      </c>
      <c r="Z231" s="25">
        <v>22</v>
      </c>
      <c r="AA231" s="25">
        <f t="shared" si="47"/>
        <v>9.5194444444444457</v>
      </c>
    </row>
    <row r="232" spans="1:27" ht="50" customHeight="1" x14ac:dyDescent="0.15">
      <c r="A232" s="29" t="s">
        <v>418</v>
      </c>
      <c r="B232" s="28"/>
      <c r="C232" s="27" t="s">
        <v>12</v>
      </c>
      <c r="D232" s="28" t="s">
        <v>455</v>
      </c>
      <c r="E232" s="18" t="s">
        <v>206</v>
      </c>
      <c r="F232" s="18" t="s">
        <v>837</v>
      </c>
      <c r="G232" s="26" t="s">
        <v>182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2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3"/>
        <v>10.880555555555555</v>
      </c>
      <c r="U232" s="26">
        <v>200</v>
      </c>
      <c r="V232" s="25">
        <v>8</v>
      </c>
      <c r="W232" s="25">
        <f t="shared" si="44"/>
        <v>1.6</v>
      </c>
      <c r="X232" s="25">
        <f t="shared" si="45"/>
        <v>12.480555555555554</v>
      </c>
      <c r="Y232" s="25">
        <f t="shared" si="46"/>
        <v>17.920833333333334</v>
      </c>
      <c r="Z232" s="25">
        <v>22</v>
      </c>
      <c r="AA232" s="25">
        <f t="shared" si="47"/>
        <v>9.5194444444444457</v>
      </c>
    </row>
    <row r="233" spans="1:27" ht="50" customHeight="1" x14ac:dyDescent="0.15">
      <c r="A233" s="29" t="s">
        <v>419</v>
      </c>
      <c r="B233" s="28"/>
      <c r="C233" s="27" t="s">
        <v>12</v>
      </c>
      <c r="D233" s="28" t="s">
        <v>455</v>
      </c>
      <c r="E233" s="18" t="s">
        <v>1034</v>
      </c>
      <c r="F233" s="18" t="s">
        <v>833</v>
      </c>
      <c r="G233" s="26" t="s">
        <v>182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-</v>
      </c>
      <c r="L233" s="26"/>
      <c r="M233" s="24">
        <f t="shared" si="42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3"/>
        <v>7.1872222222222222</v>
      </c>
      <c r="U233" s="26"/>
      <c r="V233" s="25">
        <v>8</v>
      </c>
      <c r="W233" s="25">
        <f t="shared" si="44"/>
        <v>0</v>
      </c>
      <c r="X233" s="25">
        <f t="shared" si="45"/>
        <v>7.1872222222222222</v>
      </c>
      <c r="Y233" s="25">
        <f t="shared" si="46"/>
        <v>10.780833333333334</v>
      </c>
      <c r="Z233" s="25">
        <f t="shared" ref="Z233:Z235" si="48">ROUNDUP(Y233,0)</f>
        <v>11</v>
      </c>
      <c r="AA233" s="25">
        <f t="shared" si="47"/>
        <v>3.8127777777777778</v>
      </c>
    </row>
    <row r="234" spans="1:27" ht="50" customHeight="1" x14ac:dyDescent="0.15">
      <c r="A234" s="29" t="s">
        <v>299</v>
      </c>
      <c r="B234" s="28"/>
      <c r="C234" s="27" t="s">
        <v>12</v>
      </c>
      <c r="D234" s="28" t="s">
        <v>53</v>
      </c>
      <c r="E234" s="18" t="s">
        <v>207</v>
      </c>
      <c r="F234" s="18" t="s">
        <v>835</v>
      </c>
      <c r="G234" s="26" t="s">
        <v>182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2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3"/>
        <v>7.7894444444444453</v>
      </c>
      <c r="U234" s="26">
        <v>300</v>
      </c>
      <c r="V234" s="25">
        <v>8</v>
      </c>
      <c r="W234" s="25">
        <f t="shared" si="44"/>
        <v>2.4</v>
      </c>
      <c r="X234" s="25">
        <f t="shared" si="45"/>
        <v>10.189444444444446</v>
      </c>
      <c r="Y234" s="25">
        <f t="shared" si="46"/>
        <v>14.084166666666668</v>
      </c>
      <c r="Z234" s="25">
        <v>25</v>
      </c>
      <c r="AA234" s="25">
        <f t="shared" si="47"/>
        <v>14.810555555555554</v>
      </c>
    </row>
    <row r="235" spans="1:27" ht="50" customHeight="1" x14ac:dyDescent="0.15">
      <c r="A235" s="59" t="s">
        <v>482</v>
      </c>
      <c r="B235" s="28"/>
      <c r="C235" s="27" t="s">
        <v>12</v>
      </c>
      <c r="D235" s="28" t="s">
        <v>53</v>
      </c>
      <c r="E235" s="18" t="s">
        <v>1033</v>
      </c>
      <c r="F235" s="18" t="s">
        <v>837</v>
      </c>
      <c r="G235" s="26" t="s">
        <v>182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-</v>
      </c>
      <c r="L235" s="26"/>
      <c r="M235" s="24">
        <f t="shared" si="42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3"/>
        <v>7.7894444444444453</v>
      </c>
      <c r="U235" s="26">
        <v>250</v>
      </c>
      <c r="V235" s="25">
        <v>8</v>
      </c>
      <c r="W235" s="25">
        <f t="shared" si="44"/>
        <v>2</v>
      </c>
      <c r="X235" s="25">
        <f t="shared" si="45"/>
        <v>9.7894444444444453</v>
      </c>
      <c r="Y235" s="25">
        <f t="shared" si="46"/>
        <v>13.684166666666668</v>
      </c>
      <c r="Z235" s="25">
        <f t="shared" si="48"/>
        <v>14</v>
      </c>
      <c r="AA235" s="25">
        <f t="shared" si="47"/>
        <v>4.2105555555555547</v>
      </c>
    </row>
    <row r="236" spans="1:27" ht="50" customHeight="1" x14ac:dyDescent="0.15">
      <c r="A236" s="29" t="s">
        <v>442</v>
      </c>
      <c r="B236" s="28"/>
      <c r="C236" s="27" t="s">
        <v>12</v>
      </c>
      <c r="D236" s="28" t="s">
        <v>455</v>
      </c>
      <c r="E236" s="18" t="s">
        <v>960</v>
      </c>
      <c r="F236" s="18" t="s">
        <v>840</v>
      </c>
      <c r="G236" s="26" t="s">
        <v>182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9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50">R236/S236</f>
        <v>14.155555555555557</v>
      </c>
      <c r="U236" s="26">
        <v>300</v>
      </c>
      <c r="V236" s="25">
        <v>8</v>
      </c>
      <c r="W236" s="25">
        <f t="shared" ref="W236:W240" si="51">U236*V236/1000</f>
        <v>2.4</v>
      </c>
      <c r="X236" s="25">
        <f t="shared" ref="X236:X240" si="52">T236+W236</f>
        <v>16.555555555555557</v>
      </c>
      <c r="Y236" s="25">
        <f t="shared" ref="Y236:Y240" si="53">T236*1.5+W236</f>
        <v>23.633333333333333</v>
      </c>
      <c r="Z236" s="25">
        <v>25</v>
      </c>
      <c r="AA236" s="25">
        <f t="shared" ref="AA236:AA240" si="54">Z236-T236-W236</f>
        <v>8.4444444444444429</v>
      </c>
    </row>
    <row r="237" spans="1:27" ht="50" hidden="1" customHeight="1" x14ac:dyDescent="0.15">
      <c r="A237" s="29" t="s">
        <v>443</v>
      </c>
      <c r="B237" s="28"/>
      <c r="C237" s="27" t="s">
        <v>12</v>
      </c>
      <c r="D237" s="28" t="s">
        <v>455</v>
      </c>
      <c r="E237" s="18" t="s">
        <v>960</v>
      </c>
      <c r="F237" s="18" t="s">
        <v>837</v>
      </c>
      <c r="G237" s="26" t="s">
        <v>182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9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50"/>
        <v>14.155555555555557</v>
      </c>
      <c r="U237" s="26">
        <v>300</v>
      </c>
      <c r="V237" s="25">
        <v>8</v>
      </c>
      <c r="W237" s="25">
        <f t="shared" si="51"/>
        <v>2.4</v>
      </c>
      <c r="X237" s="25">
        <f t="shared" si="52"/>
        <v>16.555555555555557</v>
      </c>
      <c r="Y237" s="25">
        <f t="shared" si="53"/>
        <v>23.633333333333333</v>
      </c>
      <c r="Z237" s="25">
        <v>25</v>
      </c>
      <c r="AA237" s="25">
        <f t="shared" si="54"/>
        <v>8.4444444444444429</v>
      </c>
    </row>
    <row r="238" spans="1:27" ht="50" customHeight="1" x14ac:dyDescent="0.15">
      <c r="A238" s="29" t="s">
        <v>457</v>
      </c>
      <c r="B238" s="28"/>
      <c r="C238" s="27" t="s">
        <v>12</v>
      </c>
      <c r="D238" s="28" t="s">
        <v>456</v>
      </c>
      <c r="E238" s="18" t="s">
        <v>959</v>
      </c>
      <c r="F238" s="18" t="s">
        <v>841</v>
      </c>
      <c r="G238" s="26" t="s">
        <v>182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-</v>
      </c>
      <c r="L238" s="26"/>
      <c r="M238" s="24">
        <f t="shared" si="49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50"/>
        <v>11.447222222222223</v>
      </c>
      <c r="U238" s="26"/>
      <c r="V238" s="25">
        <v>8</v>
      </c>
      <c r="W238" s="25">
        <f t="shared" si="51"/>
        <v>0</v>
      </c>
      <c r="X238" s="25">
        <f t="shared" si="52"/>
        <v>11.447222222222223</v>
      </c>
      <c r="Y238" s="25">
        <f t="shared" si="53"/>
        <v>17.170833333333334</v>
      </c>
      <c r="Z238" s="25">
        <f t="shared" ref="Z238" si="55">ROUNDUP(Y238,0)</f>
        <v>18</v>
      </c>
      <c r="AA238" s="25">
        <f t="shared" si="54"/>
        <v>6.5527777777777771</v>
      </c>
    </row>
    <row r="239" spans="1:27" ht="50" customHeight="1" x14ac:dyDescent="0.15">
      <c r="A239" s="29" t="s">
        <v>444</v>
      </c>
      <c r="B239" s="28"/>
      <c r="C239" s="27" t="s">
        <v>12</v>
      </c>
      <c r="D239" s="28" t="s">
        <v>455</v>
      </c>
      <c r="E239" s="18" t="s">
        <v>958</v>
      </c>
      <c r="F239" s="18" t="s">
        <v>840</v>
      </c>
      <c r="G239" s="26" t="s">
        <v>182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9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50"/>
        <v>14.444444444444445</v>
      </c>
      <c r="U239" s="26">
        <v>200</v>
      </c>
      <c r="V239" s="25">
        <v>8</v>
      </c>
      <c r="W239" s="25">
        <f t="shared" si="51"/>
        <v>1.6</v>
      </c>
      <c r="X239" s="25">
        <f t="shared" si="52"/>
        <v>16.044444444444444</v>
      </c>
      <c r="Y239" s="25">
        <f t="shared" si="53"/>
        <v>23.266666666666669</v>
      </c>
      <c r="Z239" s="25">
        <v>25</v>
      </c>
      <c r="AA239" s="25">
        <f t="shared" si="54"/>
        <v>8.9555555555555557</v>
      </c>
    </row>
    <row r="240" spans="1:27" ht="50" hidden="1" customHeight="1" x14ac:dyDescent="0.15">
      <c r="A240" s="29" t="s">
        <v>445</v>
      </c>
      <c r="B240" s="28"/>
      <c r="C240" s="27" t="s">
        <v>12</v>
      </c>
      <c r="D240" s="28" t="s">
        <v>455</v>
      </c>
      <c r="E240" s="18" t="s">
        <v>958</v>
      </c>
      <c r="F240" s="18" t="s">
        <v>837</v>
      </c>
      <c r="G240" s="26" t="s">
        <v>182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9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50"/>
        <v>14.444444444444445</v>
      </c>
      <c r="U240" s="26">
        <v>200</v>
      </c>
      <c r="V240" s="25">
        <v>8</v>
      </c>
      <c r="W240" s="25">
        <f t="shared" si="51"/>
        <v>1.6</v>
      </c>
      <c r="X240" s="25">
        <f t="shared" si="52"/>
        <v>16.044444444444444</v>
      </c>
      <c r="Y240" s="25">
        <f t="shared" si="53"/>
        <v>23.266666666666669</v>
      </c>
      <c r="Z240" s="25">
        <v>25</v>
      </c>
      <c r="AA240" s="25">
        <f t="shared" si="54"/>
        <v>8.9555555555555557</v>
      </c>
    </row>
    <row r="241" spans="1:27" ht="50" customHeight="1" x14ac:dyDescent="0.15">
      <c r="A241" s="57"/>
      <c r="B241" s="28"/>
      <c r="C241" s="27" t="s">
        <v>12</v>
      </c>
      <c r="D241" s="28"/>
      <c r="E241" s="18" t="s">
        <v>208</v>
      </c>
      <c r="F241" s="18"/>
      <c r="G241" s="26" t="s">
        <v>182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4</v>
      </c>
      <c r="N241" s="25"/>
      <c r="O241" s="22">
        <v>1</v>
      </c>
      <c r="P241" s="26">
        <f>SUMIFS(VENTAS[Cantidad],VENTAS[Code],INVENTARIO[[#This Row],[Code]])</f>
        <v>0</v>
      </c>
      <c r="Q241" s="26">
        <f>INVENTARIO[[#This Row],[Entradas]]-INVENTARIO[[#This Row],[Salidas]]</f>
        <v>1</v>
      </c>
      <c r="R241" s="25">
        <v>46.07</v>
      </c>
      <c r="S241" s="25">
        <v>18</v>
      </c>
      <c r="T241" s="25">
        <f>R241/S241</f>
        <v>2.5594444444444444</v>
      </c>
      <c r="U241" s="26"/>
      <c r="V241" s="25">
        <v>8</v>
      </c>
      <c r="W241" s="25">
        <f>U241*V241/1000</f>
        <v>0</v>
      </c>
      <c r="X241" s="25">
        <f>T241+W241</f>
        <v>2.5594444444444444</v>
      </c>
      <c r="Y241" s="25">
        <f>T241*1.5+W241</f>
        <v>3.8391666666666664</v>
      </c>
      <c r="Z241" s="25">
        <f>ROUNDUP(Y241,0)</f>
        <v>4</v>
      </c>
      <c r="AA241" s="25">
        <f>Z241-T241-W241</f>
        <v>1.4405555555555556</v>
      </c>
    </row>
    <row r="242" spans="1:27" ht="50" hidden="1" customHeight="1" x14ac:dyDescent="0.15">
      <c r="A242" s="57" t="s">
        <v>378</v>
      </c>
      <c r="B242" s="28"/>
      <c r="C242" s="27" t="s">
        <v>12</v>
      </c>
      <c r="D242" s="28" t="s">
        <v>250</v>
      </c>
      <c r="E242" s="18" t="s">
        <v>957</v>
      </c>
      <c r="F242" s="18" t="s">
        <v>859</v>
      </c>
      <c r="G242" s="26" t="s">
        <v>182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6">Z242</f>
        <v>16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7">R242/S242</f>
        <v>10.237222222222222</v>
      </c>
      <c r="U242" s="26"/>
      <c r="V242" s="25">
        <v>8</v>
      </c>
      <c r="W242" s="25">
        <f t="shared" ref="W242:W247" si="58">U242*V242/1000</f>
        <v>0</v>
      </c>
      <c r="X242" s="25">
        <f t="shared" ref="X242:X247" si="59">T242+W242</f>
        <v>10.237222222222222</v>
      </c>
      <c r="Y242" s="25">
        <f t="shared" ref="Y242:Y247" si="60">T242*1.5+W242</f>
        <v>15.355833333333333</v>
      </c>
      <c r="Z242" s="25">
        <f t="shared" ref="Z242:Z247" si="61">ROUNDUP(Y242,0)</f>
        <v>16</v>
      </c>
      <c r="AA242" s="25">
        <f t="shared" ref="AA242:AA247" si="62">Z242-T242-W242</f>
        <v>5.762777777777778</v>
      </c>
    </row>
    <row r="243" spans="1:27" ht="50" customHeight="1" x14ac:dyDescent="0.15">
      <c r="A243" s="57"/>
      <c r="B243" s="28"/>
      <c r="C243" s="27" t="s">
        <v>12</v>
      </c>
      <c r="D243" s="28"/>
      <c r="E243" s="18" t="s">
        <v>961</v>
      </c>
      <c r="F243" s="18" t="s">
        <v>858</v>
      </c>
      <c r="G243" s="26" t="s">
        <v>182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6"/>
        <v>1.5</v>
      </c>
      <c r="N243" s="25"/>
      <c r="O243" s="22">
        <v>10</v>
      </c>
      <c r="P243" s="26">
        <f>SUMIFS(VENTAS[Cantidad],VENTAS[Code],INVENTARIO[[#This Row],[Code]])</f>
        <v>0</v>
      </c>
      <c r="Q243" s="26">
        <f>INVENTARIO[[#This Row],[Entradas]]-INVENTARIO[[#This Row],[Salidas]]</f>
        <v>10</v>
      </c>
      <c r="R243" s="25">
        <v>8</v>
      </c>
      <c r="S243" s="25">
        <v>18</v>
      </c>
      <c r="T243" s="25">
        <f t="shared" si="57"/>
        <v>0.44444444444444442</v>
      </c>
      <c r="U243" s="26">
        <v>50</v>
      </c>
      <c r="V243" s="25">
        <v>8</v>
      </c>
      <c r="W243" s="25">
        <f t="shared" si="58"/>
        <v>0.4</v>
      </c>
      <c r="X243" s="25">
        <f t="shared" si="59"/>
        <v>0.84444444444444444</v>
      </c>
      <c r="Y243" s="25">
        <f t="shared" si="60"/>
        <v>1.0666666666666667</v>
      </c>
      <c r="Z243" s="25">
        <v>1.5</v>
      </c>
      <c r="AA243" s="25">
        <f t="shared" si="62"/>
        <v>0.65555555555555556</v>
      </c>
    </row>
    <row r="244" spans="1:27" ht="50" hidden="1" customHeight="1" x14ac:dyDescent="0.15">
      <c r="A244" s="57" t="s">
        <v>379</v>
      </c>
      <c r="B244" s="28"/>
      <c r="C244" s="27" t="s">
        <v>12</v>
      </c>
      <c r="D244" s="28" t="s">
        <v>250</v>
      </c>
      <c r="E244" s="18" t="s">
        <v>963</v>
      </c>
      <c r="F244" s="18" t="s">
        <v>859</v>
      </c>
      <c r="G244" s="26" t="s">
        <v>182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6"/>
        <v>22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7"/>
        <v>14.526111111111113</v>
      </c>
      <c r="U244" s="26"/>
      <c r="V244" s="25">
        <v>8</v>
      </c>
      <c r="W244" s="25">
        <f t="shared" si="58"/>
        <v>0</v>
      </c>
      <c r="X244" s="25">
        <f t="shared" si="59"/>
        <v>14.526111111111113</v>
      </c>
      <c r="Y244" s="25">
        <f t="shared" si="60"/>
        <v>21.78916666666667</v>
      </c>
      <c r="Z244" s="25">
        <f t="shared" si="61"/>
        <v>22</v>
      </c>
      <c r="AA244" s="25">
        <f t="shared" si="62"/>
        <v>7.4738888888888866</v>
      </c>
    </row>
    <row r="245" spans="1:27" ht="50" customHeight="1" x14ac:dyDescent="0.15">
      <c r="A245" s="57" t="s">
        <v>389</v>
      </c>
      <c r="B245" s="28"/>
      <c r="C245" s="27" t="s">
        <v>12</v>
      </c>
      <c r="D245" s="28" t="s">
        <v>242</v>
      </c>
      <c r="E245" s="18" t="s">
        <v>962</v>
      </c>
      <c r="F245" s="18"/>
      <c r="G245" s="26" t="s">
        <v>182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-</v>
      </c>
      <c r="L245" s="26"/>
      <c r="M245" s="24">
        <f t="shared" si="56"/>
        <v>2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18.43</v>
      </c>
      <c r="S245" s="25">
        <v>18</v>
      </c>
      <c r="T245" s="25">
        <f t="shared" si="57"/>
        <v>1.0238888888888888</v>
      </c>
      <c r="U245" s="26"/>
      <c r="V245" s="25">
        <v>8</v>
      </c>
      <c r="W245" s="25">
        <f t="shared" si="58"/>
        <v>0</v>
      </c>
      <c r="X245" s="25">
        <f t="shared" si="59"/>
        <v>1.0238888888888888</v>
      </c>
      <c r="Y245" s="25">
        <f t="shared" si="60"/>
        <v>1.5358333333333332</v>
      </c>
      <c r="Z245" s="25">
        <f t="shared" si="61"/>
        <v>2</v>
      </c>
      <c r="AA245" s="25">
        <f t="shared" si="62"/>
        <v>0.97611111111111115</v>
      </c>
    </row>
    <row r="246" spans="1:27" ht="50" customHeight="1" x14ac:dyDescent="0.15">
      <c r="A246" s="57" t="s">
        <v>390</v>
      </c>
      <c r="B246" s="28"/>
      <c r="C246" s="27" t="s">
        <v>12</v>
      </c>
      <c r="D246" s="28" t="s">
        <v>242</v>
      </c>
      <c r="E246" s="18" t="s">
        <v>964</v>
      </c>
      <c r="F246" s="18"/>
      <c r="G246" s="26" t="s">
        <v>182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-</v>
      </c>
      <c r="L246" s="26"/>
      <c r="M246" s="24">
        <f t="shared" si="56"/>
        <v>20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7"/>
        <v>12.717777777777776</v>
      </c>
      <c r="U246" s="26"/>
      <c r="V246" s="25">
        <v>8</v>
      </c>
      <c r="W246" s="25">
        <f t="shared" si="58"/>
        <v>0</v>
      </c>
      <c r="X246" s="25">
        <f t="shared" si="59"/>
        <v>12.717777777777776</v>
      </c>
      <c r="Y246" s="25">
        <f t="shared" si="60"/>
        <v>19.076666666666664</v>
      </c>
      <c r="Z246" s="25">
        <f t="shared" si="61"/>
        <v>20</v>
      </c>
      <c r="AA246" s="25">
        <f t="shared" si="62"/>
        <v>7.2822222222222237</v>
      </c>
    </row>
    <row r="247" spans="1:27" ht="50" customHeight="1" x14ac:dyDescent="0.15">
      <c r="A247" s="57" t="s">
        <v>391</v>
      </c>
      <c r="B247" s="28"/>
      <c r="C247" s="27" t="s">
        <v>12</v>
      </c>
      <c r="D247" s="28" t="s">
        <v>242</v>
      </c>
      <c r="E247" s="18" t="s">
        <v>209</v>
      </c>
      <c r="F247" s="18"/>
      <c r="G247" s="26" t="s">
        <v>182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-</v>
      </c>
      <c r="L247" s="26"/>
      <c r="M247" s="24">
        <f t="shared" si="56"/>
        <v>6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63.79</v>
      </c>
      <c r="S247" s="25">
        <v>18</v>
      </c>
      <c r="T247" s="25">
        <f t="shared" si="57"/>
        <v>3.5438888888888886</v>
      </c>
      <c r="U247" s="26"/>
      <c r="V247" s="25">
        <v>8</v>
      </c>
      <c r="W247" s="25">
        <f t="shared" si="58"/>
        <v>0</v>
      </c>
      <c r="X247" s="25">
        <f t="shared" si="59"/>
        <v>3.5438888888888886</v>
      </c>
      <c r="Y247" s="25">
        <f t="shared" si="60"/>
        <v>5.315833333333333</v>
      </c>
      <c r="Z247" s="25">
        <f t="shared" si="61"/>
        <v>6</v>
      </c>
      <c r="AA247" s="25">
        <f t="shared" si="62"/>
        <v>2.4561111111111114</v>
      </c>
    </row>
    <row r="248" spans="1:27" ht="50" customHeight="1" x14ac:dyDescent="0.15">
      <c r="A248" s="57" t="s">
        <v>392</v>
      </c>
      <c r="B248" s="28"/>
      <c r="C248" s="27" t="s">
        <v>12</v>
      </c>
      <c r="D248" s="28" t="s">
        <v>242</v>
      </c>
      <c r="E248" s="18" t="s">
        <v>210</v>
      </c>
      <c r="F248" s="18"/>
      <c r="G248" s="26" t="s">
        <v>182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-</v>
      </c>
      <c r="L248" s="26"/>
      <c r="M248" s="24">
        <f t="shared" ref="M248:M251" si="63">Z248</f>
        <v>4</v>
      </c>
      <c r="N248" s="25"/>
      <c r="O248" s="22">
        <v>1</v>
      </c>
      <c r="P248" s="26">
        <f>SUMIFS(VENTAS[Cantidad],VENTAS[Code],INVENTARIO[[#This Row],[Code]])</f>
        <v>0</v>
      </c>
      <c r="Q248" s="26">
        <f>INVENTARIO[[#This Row],[Entradas]]-INVENTARIO[[#This Row],[Salidas]]</f>
        <v>1</v>
      </c>
      <c r="R248" s="25">
        <v>36.86</v>
      </c>
      <c r="S248" s="25">
        <v>18</v>
      </c>
      <c r="T248" s="25">
        <f t="shared" ref="T248:T251" si="64">R248/S248</f>
        <v>2.0477777777777777</v>
      </c>
      <c r="U248" s="26"/>
      <c r="V248" s="25">
        <v>8</v>
      </c>
      <c r="W248" s="25">
        <f t="shared" ref="W248:W251" si="65">U248*V248/1000</f>
        <v>0</v>
      </c>
      <c r="X248" s="25">
        <f t="shared" ref="X248:X251" si="66">T248+W248</f>
        <v>2.0477777777777777</v>
      </c>
      <c r="Y248" s="25">
        <f t="shared" ref="Y248:Y251" si="67">T248*1.5+W248</f>
        <v>3.0716666666666663</v>
      </c>
      <c r="Z248" s="25">
        <f t="shared" ref="Z248:Z249" si="68">ROUNDUP(Y248,0)</f>
        <v>4</v>
      </c>
      <c r="AA248" s="25">
        <f t="shared" ref="AA248:AA251" si="69">Z248-T248-W248</f>
        <v>1.9522222222222223</v>
      </c>
    </row>
    <row r="249" spans="1:27" ht="50" customHeight="1" x14ac:dyDescent="0.15">
      <c r="A249" s="61" t="s">
        <v>495</v>
      </c>
      <c r="B249" s="28"/>
      <c r="C249" s="27" t="s">
        <v>12</v>
      </c>
      <c r="D249" s="28" t="s">
        <v>53</v>
      </c>
      <c r="E249" s="18" t="s">
        <v>1032</v>
      </c>
      <c r="F249" s="18" t="s">
        <v>833</v>
      </c>
      <c r="G249" s="26" t="s">
        <v>182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-</v>
      </c>
      <c r="L249" s="26"/>
      <c r="M249" s="24">
        <f t="shared" si="63"/>
        <v>22</v>
      </c>
      <c r="N249" s="25"/>
      <c r="O249" s="22">
        <v>1</v>
      </c>
      <c r="P249" s="26">
        <f>SUMIFS(VENTAS[Cantidad],VENTAS[Code],INVENTARIO[[#This Row],[Code]])</f>
        <v>0</v>
      </c>
      <c r="Q249" s="26">
        <f>INVENTARIO[[#This Row],[Entradas]]-INVENTARIO[[#This Row],[Salidas]]</f>
        <v>1</v>
      </c>
      <c r="R249" s="25">
        <v>228.8</v>
      </c>
      <c r="S249" s="25">
        <v>18</v>
      </c>
      <c r="T249" s="25">
        <f t="shared" si="64"/>
        <v>12.711111111111112</v>
      </c>
      <c r="U249" s="26">
        <v>250</v>
      </c>
      <c r="V249" s="25">
        <v>8</v>
      </c>
      <c r="W249" s="25">
        <f t="shared" si="65"/>
        <v>2</v>
      </c>
      <c r="X249" s="25">
        <f t="shared" si="66"/>
        <v>14.711111111111112</v>
      </c>
      <c r="Y249" s="25">
        <f t="shared" si="67"/>
        <v>21.06666666666667</v>
      </c>
      <c r="Z249" s="25">
        <f t="shared" si="68"/>
        <v>22</v>
      </c>
      <c r="AA249" s="25">
        <f t="shared" si="69"/>
        <v>7.2888888888888879</v>
      </c>
    </row>
    <row r="250" spans="1:27" ht="50" hidden="1" customHeight="1" x14ac:dyDescent="0.15">
      <c r="A250" s="29" t="s">
        <v>446</v>
      </c>
      <c r="B250" s="28"/>
      <c r="C250" s="27" t="s">
        <v>12</v>
      </c>
      <c r="D250" s="28" t="s">
        <v>226</v>
      </c>
      <c r="E250" s="18" t="s">
        <v>965</v>
      </c>
      <c r="F250" s="18"/>
      <c r="G250" s="26" t="s">
        <v>182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3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4"/>
        <v>5.4305555555555554</v>
      </c>
      <c r="U250" s="26">
        <v>50</v>
      </c>
      <c r="V250" s="25">
        <v>8</v>
      </c>
      <c r="W250" s="25">
        <f t="shared" si="65"/>
        <v>0.4</v>
      </c>
      <c r="X250" s="25">
        <f t="shared" si="66"/>
        <v>5.8305555555555557</v>
      </c>
      <c r="Y250" s="25">
        <f t="shared" si="67"/>
        <v>8.5458333333333325</v>
      </c>
      <c r="Z250" s="25">
        <v>10</v>
      </c>
      <c r="AA250" s="25">
        <f t="shared" si="69"/>
        <v>4.1694444444444443</v>
      </c>
    </row>
    <row r="251" spans="1:27" ht="50" customHeight="1" x14ac:dyDescent="0.15">
      <c r="A251" s="29" t="s">
        <v>380</v>
      </c>
      <c r="B251" s="28"/>
      <c r="C251" s="27" t="s">
        <v>12</v>
      </c>
      <c r="D251" s="28" t="s">
        <v>250</v>
      </c>
      <c r="E251" s="18" t="s">
        <v>211</v>
      </c>
      <c r="F251" s="18" t="s">
        <v>861</v>
      </c>
      <c r="G251" s="26" t="s">
        <v>182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3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4"/>
        <v>25.12222222222222</v>
      </c>
      <c r="U251" s="26">
        <v>350</v>
      </c>
      <c r="V251" s="25">
        <v>8</v>
      </c>
      <c r="W251" s="25">
        <f t="shared" si="65"/>
        <v>2.8</v>
      </c>
      <c r="X251" s="25">
        <f t="shared" si="66"/>
        <v>27.922222222222221</v>
      </c>
      <c r="Y251" s="25">
        <f t="shared" si="67"/>
        <v>40.483333333333327</v>
      </c>
      <c r="Z251" s="25">
        <v>40</v>
      </c>
      <c r="AA251" s="25">
        <f t="shared" si="69"/>
        <v>12.077777777777779</v>
      </c>
    </row>
    <row r="252" spans="1:27" ht="50" customHeight="1" x14ac:dyDescent="0.15">
      <c r="A252" s="29" t="s">
        <v>422</v>
      </c>
      <c r="B252" s="28"/>
      <c r="C252" s="27" t="s">
        <v>12</v>
      </c>
      <c r="D252" s="28" t="s">
        <v>288</v>
      </c>
      <c r="E252" s="18" t="s">
        <v>212</v>
      </c>
      <c r="F252" s="18" t="s">
        <v>837</v>
      </c>
      <c r="G252" s="26" t="s">
        <v>182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70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1">R252/S252</f>
        <v>11.722222222222221</v>
      </c>
      <c r="U252" s="26">
        <v>100</v>
      </c>
      <c r="V252" s="25">
        <v>8</v>
      </c>
      <c r="W252" s="25">
        <f t="shared" ref="W252:W253" si="72">U252*V252/1000</f>
        <v>0.8</v>
      </c>
      <c r="X252" s="25">
        <f t="shared" ref="X252:X253" si="73">T252+W252</f>
        <v>12.522222222222222</v>
      </c>
      <c r="Y252" s="25">
        <f t="shared" ref="Y252:Y253" si="74">T252*1.5+W252</f>
        <v>18.383333333333333</v>
      </c>
      <c r="Z252" s="25">
        <f t="shared" ref="Z252:Z253" si="75">ROUNDUP(Y252,0)</f>
        <v>19</v>
      </c>
      <c r="AA252" s="25">
        <f t="shared" ref="AA252:AA253" si="76">Z252-T252-W252</f>
        <v>6.4777777777777787</v>
      </c>
    </row>
    <row r="253" spans="1:27" ht="50" hidden="1" customHeight="1" x14ac:dyDescent="0.15">
      <c r="A253" s="29" t="s">
        <v>452</v>
      </c>
      <c r="B253" s="28"/>
      <c r="C253" s="27" t="s">
        <v>12</v>
      </c>
      <c r="D253" s="28" t="s">
        <v>55</v>
      </c>
      <c r="E253" s="18" t="s">
        <v>969</v>
      </c>
      <c r="F253" s="18" t="s">
        <v>966</v>
      </c>
      <c r="G253" s="26" t="s">
        <v>182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70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1"/>
        <v>9.4444444444444446</v>
      </c>
      <c r="U253" s="26"/>
      <c r="V253" s="25">
        <v>8</v>
      </c>
      <c r="W253" s="25">
        <f t="shared" si="72"/>
        <v>0</v>
      </c>
      <c r="X253" s="25">
        <f t="shared" si="73"/>
        <v>9.4444444444444446</v>
      </c>
      <c r="Y253" s="25">
        <f t="shared" si="74"/>
        <v>14.166666666666668</v>
      </c>
      <c r="Z253" s="25">
        <f t="shared" si="75"/>
        <v>15</v>
      </c>
      <c r="AA253" s="25">
        <f t="shared" si="76"/>
        <v>5.5555555555555554</v>
      </c>
    </row>
    <row r="254" spans="1:27" ht="50" customHeight="1" x14ac:dyDescent="0.15">
      <c r="A254" s="29" t="s">
        <v>458</v>
      </c>
      <c r="B254" s="28"/>
      <c r="C254" s="27" t="s">
        <v>12</v>
      </c>
      <c r="D254" s="28" t="s">
        <v>289</v>
      </c>
      <c r="E254" s="18" t="s">
        <v>968</v>
      </c>
      <c r="F254" s="18" t="s">
        <v>967</v>
      </c>
      <c r="G254" s="26" t="s">
        <v>182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-</v>
      </c>
      <c r="L254" s="26"/>
      <c r="M254" s="24">
        <f t="shared" ref="M254:M261" si="77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8">R254/S254</f>
        <v>3.4644444444444442</v>
      </c>
      <c r="U254" s="26"/>
      <c r="V254" s="25">
        <v>8</v>
      </c>
      <c r="W254" s="25">
        <f t="shared" ref="W254:W261" si="79">U254*V254/1000</f>
        <v>0</v>
      </c>
      <c r="X254" s="25">
        <f t="shared" ref="X254:X261" si="80">T254+W254</f>
        <v>3.4644444444444442</v>
      </c>
      <c r="Y254" s="25">
        <f t="shared" ref="Y254:Y261" si="81">T254*1.5+W254</f>
        <v>5.1966666666666663</v>
      </c>
      <c r="Z254" s="25">
        <f t="shared" ref="Z254:Z261" si="82">ROUNDUP(Y254,0)</f>
        <v>6</v>
      </c>
      <c r="AA254" s="25">
        <f t="shared" ref="AA254:AA261" si="83">Z254-T254-W254</f>
        <v>2.5355555555555558</v>
      </c>
    </row>
    <row r="255" spans="1:27" ht="50" hidden="1" customHeight="1" x14ac:dyDescent="0.15">
      <c r="A255" s="29" t="s">
        <v>423</v>
      </c>
      <c r="B255" s="28"/>
      <c r="C255" s="27" t="s">
        <v>12</v>
      </c>
      <c r="D255" s="28" t="s">
        <v>288</v>
      </c>
      <c r="E255" s="18" t="s">
        <v>970</v>
      </c>
      <c r="F255" s="18" t="s">
        <v>833</v>
      </c>
      <c r="G255" s="26" t="s">
        <v>182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7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8"/>
        <v>7.3761111111111113</v>
      </c>
      <c r="U255" s="26"/>
      <c r="V255" s="25">
        <v>8</v>
      </c>
      <c r="W255" s="25">
        <f t="shared" si="79"/>
        <v>0</v>
      </c>
      <c r="X255" s="25">
        <f t="shared" si="80"/>
        <v>7.3761111111111113</v>
      </c>
      <c r="Y255" s="25">
        <f t="shared" si="81"/>
        <v>11.064166666666667</v>
      </c>
      <c r="Z255" s="25">
        <f t="shared" si="82"/>
        <v>12</v>
      </c>
      <c r="AA255" s="25">
        <f t="shared" si="83"/>
        <v>4.6238888888888887</v>
      </c>
    </row>
    <row r="256" spans="1:27" ht="50" customHeight="1" x14ac:dyDescent="0.15">
      <c r="A256" s="29" t="s">
        <v>381</v>
      </c>
      <c r="B256" s="28"/>
      <c r="C256" s="27" t="s">
        <v>12</v>
      </c>
      <c r="D256" s="28" t="s">
        <v>250</v>
      </c>
      <c r="E256" s="18" t="s">
        <v>971</v>
      </c>
      <c r="F256" s="18" t="s">
        <v>972</v>
      </c>
      <c r="G256" s="26" t="s">
        <v>182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7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8"/>
        <v>24.586111111111112</v>
      </c>
      <c r="U256" s="26">
        <v>400</v>
      </c>
      <c r="V256" s="25">
        <v>8</v>
      </c>
      <c r="W256" s="25">
        <f t="shared" si="79"/>
        <v>3.2</v>
      </c>
      <c r="X256" s="25">
        <f t="shared" si="80"/>
        <v>27.786111111111111</v>
      </c>
      <c r="Y256" s="25">
        <f t="shared" si="81"/>
        <v>40.079166666666673</v>
      </c>
      <c r="Z256" s="25">
        <v>40</v>
      </c>
      <c r="AA256" s="25">
        <f t="shared" si="83"/>
        <v>12.213888888888889</v>
      </c>
    </row>
    <row r="257" spans="1:27" ht="50" customHeight="1" x14ac:dyDescent="0.15">
      <c r="A257" s="29" t="s">
        <v>424</v>
      </c>
      <c r="B257" s="28"/>
      <c r="C257" s="27" t="s">
        <v>12</v>
      </c>
      <c r="D257" s="28" t="s">
        <v>288</v>
      </c>
      <c r="E257" s="18" t="s">
        <v>213</v>
      </c>
      <c r="F257" s="18" t="s">
        <v>833</v>
      </c>
      <c r="G257" s="26" t="s">
        <v>182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7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8"/>
        <v>9.089444444444446</v>
      </c>
      <c r="U257" s="26">
        <v>100</v>
      </c>
      <c r="V257" s="25">
        <v>8</v>
      </c>
      <c r="W257" s="25">
        <f t="shared" si="79"/>
        <v>0.8</v>
      </c>
      <c r="X257" s="25">
        <f t="shared" si="80"/>
        <v>9.8894444444444467</v>
      </c>
      <c r="Y257" s="25">
        <f t="shared" si="81"/>
        <v>14.43416666666667</v>
      </c>
      <c r="Z257" s="25">
        <v>17</v>
      </c>
      <c r="AA257" s="25">
        <f t="shared" si="83"/>
        <v>7.1105555555555542</v>
      </c>
    </row>
    <row r="258" spans="1:27" ht="50" hidden="1" customHeight="1" x14ac:dyDescent="0.15">
      <c r="A258" s="29" t="s">
        <v>382</v>
      </c>
      <c r="B258" s="28"/>
      <c r="C258" s="27" t="s">
        <v>12</v>
      </c>
      <c r="D258" s="28" t="s">
        <v>250</v>
      </c>
      <c r="E258" s="18" t="s">
        <v>973</v>
      </c>
      <c r="F258" s="18" t="s">
        <v>861</v>
      </c>
      <c r="G258" s="26" t="s">
        <v>182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7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8"/>
        <v>22.834999999999997</v>
      </c>
      <c r="U258" s="26">
        <v>400</v>
      </c>
      <c r="V258" s="25">
        <v>8</v>
      </c>
      <c r="W258" s="25">
        <f t="shared" si="79"/>
        <v>3.2</v>
      </c>
      <c r="X258" s="25">
        <f t="shared" si="80"/>
        <v>26.034999999999997</v>
      </c>
      <c r="Y258" s="25">
        <f t="shared" si="81"/>
        <v>37.452500000000001</v>
      </c>
      <c r="Z258" s="25">
        <v>38</v>
      </c>
      <c r="AA258" s="25">
        <f t="shared" si="83"/>
        <v>11.965000000000003</v>
      </c>
    </row>
    <row r="259" spans="1:27" ht="50" hidden="1" customHeight="1" x14ac:dyDescent="0.15">
      <c r="A259" s="29" t="s">
        <v>300</v>
      </c>
      <c r="B259" s="28"/>
      <c r="C259" s="27" t="s">
        <v>12</v>
      </c>
      <c r="D259" s="28" t="s">
        <v>53</v>
      </c>
      <c r="E259" s="18" t="s">
        <v>974</v>
      </c>
      <c r="F259" s="18" t="s">
        <v>833</v>
      </c>
      <c r="G259" s="26" t="s">
        <v>182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7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8"/>
        <v>31.812777777777779</v>
      </c>
      <c r="U259" s="26">
        <v>530</v>
      </c>
      <c r="V259" s="25">
        <v>8</v>
      </c>
      <c r="W259" s="25">
        <f t="shared" si="79"/>
        <v>4.24</v>
      </c>
      <c r="X259" s="25">
        <f t="shared" si="80"/>
        <v>36.052777777777777</v>
      </c>
      <c r="Y259" s="25">
        <f t="shared" si="81"/>
        <v>51.959166666666668</v>
      </c>
      <c r="Z259" s="25">
        <v>45</v>
      </c>
      <c r="AA259" s="25">
        <f t="shared" si="83"/>
        <v>8.9472222222222211</v>
      </c>
    </row>
    <row r="260" spans="1:27" ht="50" hidden="1" customHeight="1" x14ac:dyDescent="0.15">
      <c r="A260" s="29" t="s">
        <v>425</v>
      </c>
      <c r="B260" s="28"/>
      <c r="C260" s="27" t="s">
        <v>12</v>
      </c>
      <c r="D260" s="28" t="s">
        <v>288</v>
      </c>
      <c r="E260" s="18" t="s">
        <v>975</v>
      </c>
      <c r="F260" s="18" t="s">
        <v>833</v>
      </c>
      <c r="G260" s="26" t="s">
        <v>182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7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8"/>
        <v>6.1055555555555561</v>
      </c>
      <c r="U260" s="26">
        <v>70</v>
      </c>
      <c r="V260" s="25">
        <v>8</v>
      </c>
      <c r="W260" s="25">
        <f t="shared" si="79"/>
        <v>0.56000000000000005</v>
      </c>
      <c r="X260" s="25">
        <f t="shared" si="80"/>
        <v>6.6655555555555566</v>
      </c>
      <c r="Y260" s="25">
        <f t="shared" si="81"/>
        <v>9.7183333333333355</v>
      </c>
      <c r="Z260" s="25">
        <f t="shared" si="82"/>
        <v>10</v>
      </c>
      <c r="AA260" s="25">
        <f t="shared" si="83"/>
        <v>3.3344444444444439</v>
      </c>
    </row>
    <row r="261" spans="1:27" ht="50" customHeight="1" x14ac:dyDescent="0.15">
      <c r="A261" s="29" t="s">
        <v>494</v>
      </c>
      <c r="B261" s="28"/>
      <c r="C261" s="27" t="s">
        <v>12</v>
      </c>
      <c r="D261" s="28" t="s">
        <v>53</v>
      </c>
      <c r="E261" s="18" t="s">
        <v>739</v>
      </c>
      <c r="F261" s="18" t="s">
        <v>833</v>
      </c>
      <c r="G261" s="26" t="s">
        <v>182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-</v>
      </c>
      <c r="L261" s="26"/>
      <c r="M261" s="24">
        <f t="shared" si="77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8"/>
        <v>34.971666666666664</v>
      </c>
      <c r="U261" s="26">
        <v>450</v>
      </c>
      <c r="V261" s="25">
        <v>8</v>
      </c>
      <c r="W261" s="25">
        <f t="shared" si="79"/>
        <v>3.6</v>
      </c>
      <c r="X261" s="25">
        <f t="shared" si="80"/>
        <v>38.571666666666665</v>
      </c>
      <c r="Y261" s="25">
        <f t="shared" si="81"/>
        <v>56.057499999999997</v>
      </c>
      <c r="Z261" s="25">
        <f t="shared" si="82"/>
        <v>57</v>
      </c>
      <c r="AA261" s="25">
        <f t="shared" si="83"/>
        <v>18.428333333333335</v>
      </c>
    </row>
    <row r="262" spans="1:27" ht="50" customHeight="1" x14ac:dyDescent="0.15">
      <c r="A262" s="29" t="s">
        <v>302</v>
      </c>
      <c r="B262" s="28"/>
      <c r="C262" s="27" t="s">
        <v>12</v>
      </c>
      <c r="D262" s="28" t="s">
        <v>53</v>
      </c>
      <c r="E262" s="18" t="s">
        <v>251</v>
      </c>
      <c r="F262" s="18" t="s">
        <v>837</v>
      </c>
      <c r="G262" s="26" t="s">
        <v>182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303</v>
      </c>
      <c r="B263" s="28"/>
      <c r="C263" s="27" t="s">
        <v>12</v>
      </c>
      <c r="D263" s="28" t="s">
        <v>53</v>
      </c>
      <c r="E263" s="18" t="s">
        <v>252</v>
      </c>
      <c r="F263" s="18" t="s">
        <v>833</v>
      </c>
      <c r="G263" s="26" t="s">
        <v>182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4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5">R263/S263</f>
        <v>9.2222222222222214</v>
      </c>
      <c r="U263" s="26">
        <v>150</v>
      </c>
      <c r="V263" s="25">
        <v>10</v>
      </c>
      <c r="W263" s="25">
        <f t="shared" ref="W263:W284" si="86">U263*V263/1000</f>
        <v>1.5</v>
      </c>
      <c r="X263" s="25">
        <f t="shared" ref="X263:X284" si="87">T263+W263</f>
        <v>10.722222222222221</v>
      </c>
      <c r="Y263" s="25">
        <f t="shared" ref="Y263:Y284" si="88">T263*1.5+W263</f>
        <v>15.333333333333332</v>
      </c>
      <c r="Z263" s="25">
        <v>15</v>
      </c>
      <c r="AA263" s="25">
        <f t="shared" ref="AA263:AA284" si="89">Z263-T263-W263</f>
        <v>4.2777777777777786</v>
      </c>
    </row>
    <row r="264" spans="1:27" ht="50" customHeight="1" x14ac:dyDescent="0.15">
      <c r="A264" s="29" t="s">
        <v>304</v>
      </c>
      <c r="B264" s="28"/>
      <c r="C264" s="27" t="s">
        <v>12</v>
      </c>
      <c r="D264" s="28" t="s">
        <v>53</v>
      </c>
      <c r="E264" s="18" t="s">
        <v>253</v>
      </c>
      <c r="F264" s="18" t="s">
        <v>841</v>
      </c>
      <c r="G264" s="26" t="s">
        <v>182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4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5"/>
        <v>9.2222222222222214</v>
      </c>
      <c r="U264" s="26">
        <v>150</v>
      </c>
      <c r="V264" s="25">
        <v>10</v>
      </c>
      <c r="W264" s="25">
        <f t="shared" si="86"/>
        <v>1.5</v>
      </c>
      <c r="X264" s="25">
        <f t="shared" si="87"/>
        <v>10.722222222222221</v>
      </c>
      <c r="Y264" s="25">
        <f t="shared" si="88"/>
        <v>15.333333333333332</v>
      </c>
      <c r="Z264" s="25">
        <v>15</v>
      </c>
      <c r="AA264" s="25">
        <f t="shared" si="89"/>
        <v>4.2777777777777786</v>
      </c>
    </row>
    <row r="265" spans="1:27" ht="50" customHeight="1" x14ac:dyDescent="0.15">
      <c r="A265" s="29" t="s">
        <v>305</v>
      </c>
      <c r="B265" s="28"/>
      <c r="C265" s="27" t="s">
        <v>12</v>
      </c>
      <c r="D265" s="28" t="s">
        <v>53</v>
      </c>
      <c r="E265" s="18" t="s">
        <v>254</v>
      </c>
      <c r="F265" s="18" t="s">
        <v>840</v>
      </c>
      <c r="G265" s="26" t="s">
        <v>182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4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5"/>
        <v>9.2222222222222214</v>
      </c>
      <c r="U265" s="26">
        <v>150</v>
      </c>
      <c r="V265" s="25">
        <v>10</v>
      </c>
      <c r="W265" s="25">
        <f t="shared" si="86"/>
        <v>1.5</v>
      </c>
      <c r="X265" s="25">
        <f t="shared" si="87"/>
        <v>10.722222222222221</v>
      </c>
      <c r="Y265" s="25">
        <f t="shared" si="88"/>
        <v>15.333333333333332</v>
      </c>
      <c r="Z265" s="25">
        <v>15</v>
      </c>
      <c r="AA265" s="25">
        <f t="shared" si="89"/>
        <v>4.2777777777777786</v>
      </c>
    </row>
    <row r="266" spans="1:27" ht="50" customHeight="1" x14ac:dyDescent="0.15">
      <c r="A266" s="29" t="s">
        <v>306</v>
      </c>
      <c r="B266" s="28"/>
      <c r="C266" s="27" t="s">
        <v>12</v>
      </c>
      <c r="D266" s="28" t="s">
        <v>53</v>
      </c>
      <c r="E266" s="18" t="s">
        <v>255</v>
      </c>
      <c r="F266" s="18" t="s">
        <v>837</v>
      </c>
      <c r="G266" s="26" t="s">
        <v>182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4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5"/>
        <v>9.2222222222222214</v>
      </c>
      <c r="U266" s="26">
        <v>150</v>
      </c>
      <c r="V266" s="25">
        <v>10</v>
      </c>
      <c r="W266" s="25">
        <f t="shared" si="86"/>
        <v>1.5</v>
      </c>
      <c r="X266" s="25">
        <f t="shared" si="87"/>
        <v>10.722222222222221</v>
      </c>
      <c r="Y266" s="25">
        <f t="shared" si="88"/>
        <v>15.333333333333332</v>
      </c>
      <c r="Z266" s="25">
        <v>15</v>
      </c>
      <c r="AA266" s="25">
        <f t="shared" si="89"/>
        <v>4.2777777777777786</v>
      </c>
    </row>
    <row r="267" spans="1:27" ht="50" customHeight="1" x14ac:dyDescent="0.15">
      <c r="A267" s="29" t="s">
        <v>307</v>
      </c>
      <c r="B267" s="28"/>
      <c r="C267" s="27" t="s">
        <v>12</v>
      </c>
      <c r="D267" s="28" t="s">
        <v>53</v>
      </c>
      <c r="E267" s="18" t="s">
        <v>256</v>
      </c>
      <c r="F267" s="18" t="s">
        <v>833</v>
      </c>
      <c r="G267" s="26" t="s">
        <v>182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4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5"/>
        <v>9.2222222222222214</v>
      </c>
      <c r="U267" s="26">
        <v>150</v>
      </c>
      <c r="V267" s="25">
        <v>10</v>
      </c>
      <c r="W267" s="25">
        <f t="shared" si="86"/>
        <v>1.5</v>
      </c>
      <c r="X267" s="25">
        <f t="shared" si="87"/>
        <v>10.722222222222221</v>
      </c>
      <c r="Y267" s="25">
        <f t="shared" si="88"/>
        <v>15.333333333333332</v>
      </c>
      <c r="Z267" s="25">
        <v>15</v>
      </c>
      <c r="AA267" s="25">
        <f t="shared" si="89"/>
        <v>4.2777777777777786</v>
      </c>
    </row>
    <row r="268" spans="1:27" ht="50" customHeight="1" x14ac:dyDescent="0.15">
      <c r="A268" s="29" t="s">
        <v>496</v>
      </c>
      <c r="B268" s="28"/>
      <c r="C268" s="27" t="s">
        <v>12</v>
      </c>
      <c r="D268" s="28" t="s">
        <v>55</v>
      </c>
      <c r="E268" s="18" t="s">
        <v>257</v>
      </c>
      <c r="F268" s="18" t="s">
        <v>837</v>
      </c>
      <c r="G268" s="26" t="s">
        <v>182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4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5"/>
        <v>4.291666666666667</v>
      </c>
      <c r="U268" s="26">
        <v>100</v>
      </c>
      <c r="V268" s="25">
        <v>8</v>
      </c>
      <c r="W268" s="25">
        <f t="shared" si="86"/>
        <v>0.8</v>
      </c>
      <c r="X268" s="25">
        <f t="shared" si="87"/>
        <v>5.0916666666666668</v>
      </c>
      <c r="Y268" s="25">
        <f t="shared" si="88"/>
        <v>7.2374999999999998</v>
      </c>
      <c r="Z268" s="25">
        <v>10</v>
      </c>
      <c r="AA268" s="25">
        <f t="shared" si="89"/>
        <v>4.9083333333333332</v>
      </c>
    </row>
    <row r="269" spans="1:27" ht="50" customHeight="1" x14ac:dyDescent="0.15">
      <c r="A269" s="29" t="s">
        <v>352</v>
      </c>
      <c r="B269" s="28"/>
      <c r="C269" s="27" t="s">
        <v>12</v>
      </c>
      <c r="D269" s="28" t="s">
        <v>55</v>
      </c>
      <c r="E269" s="18" t="s">
        <v>258</v>
      </c>
      <c r="F269" s="18" t="s">
        <v>833</v>
      </c>
      <c r="G269" s="26" t="s">
        <v>182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4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5"/>
        <v>4.666666666666667</v>
      </c>
      <c r="U269" s="26">
        <v>100</v>
      </c>
      <c r="V269" s="25">
        <v>8</v>
      </c>
      <c r="W269" s="25">
        <f t="shared" si="86"/>
        <v>0.8</v>
      </c>
      <c r="X269" s="25">
        <f t="shared" si="87"/>
        <v>5.4666666666666668</v>
      </c>
      <c r="Y269" s="25">
        <f t="shared" si="88"/>
        <v>7.8</v>
      </c>
      <c r="Z269" s="25">
        <v>10</v>
      </c>
      <c r="AA269" s="25">
        <f t="shared" si="89"/>
        <v>4.5333333333333332</v>
      </c>
    </row>
    <row r="270" spans="1:27" ht="50" hidden="1" customHeight="1" x14ac:dyDescent="0.15">
      <c r="A270" s="29" t="s">
        <v>353</v>
      </c>
      <c r="B270" s="28"/>
      <c r="C270" s="27" t="s">
        <v>12</v>
      </c>
      <c r="D270" s="28" t="s">
        <v>55</v>
      </c>
      <c r="E270" s="18" t="s">
        <v>740</v>
      </c>
      <c r="F270" s="18" t="s">
        <v>837</v>
      </c>
      <c r="G270" s="26" t="s">
        <v>182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4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5"/>
        <v>4.666666666666667</v>
      </c>
      <c r="U270" s="26">
        <v>45</v>
      </c>
      <c r="V270" s="25">
        <v>8</v>
      </c>
      <c r="W270" s="25">
        <f t="shared" si="86"/>
        <v>0.36</v>
      </c>
      <c r="X270" s="25">
        <f t="shared" si="87"/>
        <v>5.0266666666666673</v>
      </c>
      <c r="Y270" s="25">
        <f t="shared" si="88"/>
        <v>7.36</v>
      </c>
      <c r="Z270" s="25">
        <v>9</v>
      </c>
      <c r="AA270" s="25">
        <f t="shared" si="89"/>
        <v>3.9733333333333332</v>
      </c>
    </row>
    <row r="271" spans="1:27" ht="50" customHeight="1" x14ac:dyDescent="0.15">
      <c r="A271" s="29" t="s">
        <v>354</v>
      </c>
      <c r="B271" s="28"/>
      <c r="C271" s="27" t="s">
        <v>12</v>
      </c>
      <c r="D271" s="28" t="s">
        <v>55</v>
      </c>
      <c r="E271" s="18" t="s">
        <v>1031</v>
      </c>
      <c r="F271" s="18" t="s">
        <v>840</v>
      </c>
      <c r="G271" s="26" t="s">
        <v>182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4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5"/>
        <v>4.666666666666667</v>
      </c>
      <c r="U271" s="26">
        <v>45</v>
      </c>
      <c r="V271" s="25">
        <v>8</v>
      </c>
      <c r="W271" s="25">
        <f t="shared" si="86"/>
        <v>0.36</v>
      </c>
      <c r="X271" s="25">
        <f t="shared" si="87"/>
        <v>5.0266666666666673</v>
      </c>
      <c r="Y271" s="25">
        <f t="shared" si="88"/>
        <v>7.36</v>
      </c>
      <c r="Z271" s="25">
        <v>10</v>
      </c>
      <c r="AA271" s="25">
        <f t="shared" si="89"/>
        <v>4.9733333333333327</v>
      </c>
    </row>
    <row r="272" spans="1:27" ht="50" hidden="1" customHeight="1" x14ac:dyDescent="0.15">
      <c r="A272" s="29" t="s">
        <v>355</v>
      </c>
      <c r="B272" s="28"/>
      <c r="C272" s="27" t="s">
        <v>12</v>
      </c>
      <c r="D272" s="28" t="s">
        <v>55</v>
      </c>
      <c r="E272" s="18" t="s">
        <v>977</v>
      </c>
      <c r="F272" s="18" t="s">
        <v>833</v>
      </c>
      <c r="G272" s="26" t="s">
        <v>182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4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5"/>
        <v>4.833333333333333</v>
      </c>
      <c r="U272" s="26">
        <v>45</v>
      </c>
      <c r="V272" s="25">
        <v>8</v>
      </c>
      <c r="W272" s="25">
        <f t="shared" si="86"/>
        <v>0.36</v>
      </c>
      <c r="X272" s="25">
        <f t="shared" si="87"/>
        <v>5.1933333333333334</v>
      </c>
      <c r="Y272" s="25">
        <f t="shared" si="88"/>
        <v>7.61</v>
      </c>
      <c r="Z272" s="25">
        <v>9</v>
      </c>
      <c r="AA272" s="25">
        <f t="shared" si="89"/>
        <v>3.8066666666666671</v>
      </c>
    </row>
    <row r="273" spans="1:27" ht="50" hidden="1" customHeight="1" x14ac:dyDescent="0.15">
      <c r="A273" s="29" t="s">
        <v>356</v>
      </c>
      <c r="B273" s="28"/>
      <c r="C273" s="27" t="s">
        <v>12</v>
      </c>
      <c r="D273" s="28" t="s">
        <v>55</v>
      </c>
      <c r="E273" s="18" t="s">
        <v>977</v>
      </c>
      <c r="F273" s="18" t="s">
        <v>837</v>
      </c>
      <c r="G273" s="26" t="s">
        <v>182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4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5"/>
        <v>4.833333333333333</v>
      </c>
      <c r="U273" s="26">
        <v>45</v>
      </c>
      <c r="V273" s="25">
        <v>8</v>
      </c>
      <c r="W273" s="25">
        <f t="shared" si="86"/>
        <v>0.36</v>
      </c>
      <c r="X273" s="25">
        <f t="shared" si="87"/>
        <v>5.1933333333333334</v>
      </c>
      <c r="Y273" s="25">
        <f t="shared" si="88"/>
        <v>7.61</v>
      </c>
      <c r="Z273" s="25">
        <v>9</v>
      </c>
      <c r="AA273" s="25">
        <f t="shared" si="89"/>
        <v>3.8066666666666671</v>
      </c>
    </row>
    <row r="274" spans="1:27" ht="50" hidden="1" customHeight="1" x14ac:dyDescent="0.15">
      <c r="A274" s="29" t="s">
        <v>357</v>
      </c>
      <c r="B274" s="28"/>
      <c r="C274" s="27" t="s">
        <v>12</v>
      </c>
      <c r="D274" s="28" t="s">
        <v>55</v>
      </c>
      <c r="E274" s="18" t="s">
        <v>1030</v>
      </c>
      <c r="F274" s="18" t="s">
        <v>833</v>
      </c>
      <c r="G274" s="26" t="s">
        <v>182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4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5"/>
        <v>5.375</v>
      </c>
      <c r="U274" s="26">
        <v>45</v>
      </c>
      <c r="V274" s="25">
        <v>8</v>
      </c>
      <c r="W274" s="25">
        <f t="shared" si="86"/>
        <v>0.36</v>
      </c>
      <c r="X274" s="25">
        <f t="shared" si="87"/>
        <v>5.7350000000000003</v>
      </c>
      <c r="Y274" s="25">
        <f t="shared" si="88"/>
        <v>8.4224999999999994</v>
      </c>
      <c r="Z274" s="25">
        <v>14</v>
      </c>
      <c r="AA274" s="25">
        <f t="shared" si="89"/>
        <v>8.2650000000000006</v>
      </c>
    </row>
    <row r="275" spans="1:27" ht="50" customHeight="1" x14ac:dyDescent="0.15">
      <c r="A275" s="29" t="s">
        <v>358</v>
      </c>
      <c r="B275" s="28"/>
      <c r="C275" s="27" t="s">
        <v>12</v>
      </c>
      <c r="D275" s="28" t="s">
        <v>55</v>
      </c>
      <c r="E275" s="18" t="s">
        <v>259</v>
      </c>
      <c r="F275" s="18" t="s">
        <v>837</v>
      </c>
      <c r="G275" s="26" t="s">
        <v>182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4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5"/>
        <v>5.375</v>
      </c>
      <c r="U275" s="26">
        <v>45</v>
      </c>
      <c r="V275" s="25">
        <v>8</v>
      </c>
      <c r="W275" s="25">
        <f t="shared" si="86"/>
        <v>0.36</v>
      </c>
      <c r="X275" s="25">
        <f t="shared" si="87"/>
        <v>5.7350000000000003</v>
      </c>
      <c r="Y275" s="25">
        <f t="shared" si="88"/>
        <v>8.4224999999999994</v>
      </c>
      <c r="Z275" s="25">
        <v>12</v>
      </c>
      <c r="AA275" s="25">
        <f t="shared" si="89"/>
        <v>6.2649999999999997</v>
      </c>
    </row>
    <row r="276" spans="1:27" ht="50" customHeight="1" x14ac:dyDescent="0.15">
      <c r="A276" s="29" t="s">
        <v>359</v>
      </c>
      <c r="B276" s="28"/>
      <c r="C276" s="27" t="s">
        <v>12</v>
      </c>
      <c r="D276" s="28" t="s">
        <v>55</v>
      </c>
      <c r="E276" s="18" t="s">
        <v>260</v>
      </c>
      <c r="F276" s="18" t="s">
        <v>840</v>
      </c>
      <c r="G276" s="26" t="s">
        <v>182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4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5"/>
        <v>5.375</v>
      </c>
      <c r="U276" s="26">
        <v>45</v>
      </c>
      <c r="V276" s="25">
        <v>8</v>
      </c>
      <c r="W276" s="25">
        <f t="shared" si="86"/>
        <v>0.36</v>
      </c>
      <c r="X276" s="25">
        <f t="shared" si="87"/>
        <v>5.7350000000000003</v>
      </c>
      <c r="Y276" s="25">
        <f t="shared" si="88"/>
        <v>8.4224999999999994</v>
      </c>
      <c r="Z276" s="25">
        <f t="shared" ref="Z276:Z282" si="90">ROUNDUP(Y276,0)</f>
        <v>9</v>
      </c>
      <c r="AA276" s="25">
        <f t="shared" si="89"/>
        <v>3.2650000000000001</v>
      </c>
    </row>
    <row r="277" spans="1:27" ht="50" hidden="1" customHeight="1" x14ac:dyDescent="0.15">
      <c r="A277" s="29" t="s">
        <v>360</v>
      </c>
      <c r="B277" s="28"/>
      <c r="C277" s="27" t="s">
        <v>12</v>
      </c>
      <c r="D277" s="28" t="s">
        <v>55</v>
      </c>
      <c r="E277" s="18" t="s">
        <v>977</v>
      </c>
      <c r="F277" s="18" t="s">
        <v>833</v>
      </c>
      <c r="G277" s="26" t="s">
        <v>182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4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5"/>
        <v>4.708333333333333</v>
      </c>
      <c r="U277" s="26">
        <v>45</v>
      </c>
      <c r="V277" s="25">
        <v>8</v>
      </c>
      <c r="W277" s="25">
        <f t="shared" si="86"/>
        <v>0.36</v>
      </c>
      <c r="X277" s="25">
        <f t="shared" si="87"/>
        <v>5.0683333333333334</v>
      </c>
      <c r="Y277" s="25">
        <f t="shared" si="88"/>
        <v>7.4225000000000003</v>
      </c>
      <c r="Z277" s="25">
        <v>9</v>
      </c>
      <c r="AA277" s="25">
        <f t="shared" si="89"/>
        <v>3.9316666666666671</v>
      </c>
    </row>
    <row r="278" spans="1:27" ht="50" hidden="1" customHeight="1" x14ac:dyDescent="0.15">
      <c r="A278" s="29" t="s">
        <v>361</v>
      </c>
      <c r="B278" s="28"/>
      <c r="C278" s="27" t="s">
        <v>12</v>
      </c>
      <c r="D278" s="28" t="s">
        <v>55</v>
      </c>
      <c r="E278" s="18" t="s">
        <v>977</v>
      </c>
      <c r="F278" s="18" t="s">
        <v>837</v>
      </c>
      <c r="G278" s="26" t="s">
        <v>182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4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5"/>
        <v>4.708333333333333</v>
      </c>
      <c r="U278" s="26">
        <v>45</v>
      </c>
      <c r="V278" s="25">
        <v>8</v>
      </c>
      <c r="W278" s="25">
        <f t="shared" si="86"/>
        <v>0.36</v>
      </c>
      <c r="X278" s="25">
        <f t="shared" si="87"/>
        <v>5.0683333333333334</v>
      </c>
      <c r="Y278" s="25">
        <f t="shared" si="88"/>
        <v>7.4225000000000003</v>
      </c>
      <c r="Z278" s="25">
        <v>9</v>
      </c>
      <c r="AA278" s="25">
        <f t="shared" si="89"/>
        <v>3.9316666666666671</v>
      </c>
    </row>
    <row r="279" spans="1:27" ht="50" hidden="1" customHeight="1" x14ac:dyDescent="0.15">
      <c r="A279" s="29" t="s">
        <v>362</v>
      </c>
      <c r="B279" s="28"/>
      <c r="C279" s="27" t="s">
        <v>12</v>
      </c>
      <c r="D279" s="28" t="s">
        <v>55</v>
      </c>
      <c r="E279" s="18" t="s">
        <v>977</v>
      </c>
      <c r="F279" s="18" t="s">
        <v>840</v>
      </c>
      <c r="G279" s="26" t="s">
        <v>182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4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5"/>
        <v>4.708333333333333</v>
      </c>
      <c r="U279" s="26">
        <v>45</v>
      </c>
      <c r="V279" s="25">
        <v>8</v>
      </c>
      <c r="W279" s="25">
        <f t="shared" si="86"/>
        <v>0.36</v>
      </c>
      <c r="X279" s="25">
        <f t="shared" si="87"/>
        <v>5.0683333333333334</v>
      </c>
      <c r="Y279" s="25">
        <f t="shared" si="88"/>
        <v>7.4225000000000003</v>
      </c>
      <c r="Z279" s="25">
        <v>9</v>
      </c>
      <c r="AA279" s="25">
        <f t="shared" si="89"/>
        <v>3.9316666666666671</v>
      </c>
    </row>
    <row r="280" spans="1:27" ht="50" hidden="1" customHeight="1" x14ac:dyDescent="0.15">
      <c r="A280" s="29" t="s">
        <v>363</v>
      </c>
      <c r="B280" s="28"/>
      <c r="C280" s="27" t="s">
        <v>12</v>
      </c>
      <c r="D280" s="28" t="s">
        <v>55</v>
      </c>
      <c r="E280" s="18" t="s">
        <v>1029</v>
      </c>
      <c r="F280" s="18" t="s">
        <v>833</v>
      </c>
      <c r="G280" s="26" t="s">
        <v>182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4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5"/>
        <v>5.208333333333333</v>
      </c>
      <c r="U280" s="26">
        <v>45</v>
      </c>
      <c r="V280" s="25">
        <v>8</v>
      </c>
      <c r="W280" s="25">
        <f t="shared" si="86"/>
        <v>0.36</v>
      </c>
      <c r="X280" s="25">
        <f t="shared" si="87"/>
        <v>5.5683333333333334</v>
      </c>
      <c r="Y280" s="25">
        <f t="shared" si="88"/>
        <v>8.1724999999999994</v>
      </c>
      <c r="Z280" s="25">
        <f t="shared" si="90"/>
        <v>9</v>
      </c>
      <c r="AA280" s="25">
        <f t="shared" si="89"/>
        <v>3.4316666666666671</v>
      </c>
    </row>
    <row r="281" spans="1:27" ht="50" hidden="1" customHeight="1" x14ac:dyDescent="0.15">
      <c r="A281" s="29" t="s">
        <v>364</v>
      </c>
      <c r="B281" s="28"/>
      <c r="C281" s="27" t="s">
        <v>12</v>
      </c>
      <c r="D281" s="28" t="s">
        <v>55</v>
      </c>
      <c r="E281" s="18" t="s">
        <v>1029</v>
      </c>
      <c r="F281" s="18" t="s">
        <v>837</v>
      </c>
      <c r="G281" s="26" t="s">
        <v>182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4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5"/>
        <v>5.208333333333333</v>
      </c>
      <c r="U281" s="26">
        <v>45</v>
      </c>
      <c r="V281" s="25">
        <v>8</v>
      </c>
      <c r="W281" s="25">
        <f t="shared" si="86"/>
        <v>0.36</v>
      </c>
      <c r="X281" s="25">
        <f t="shared" si="87"/>
        <v>5.5683333333333334</v>
      </c>
      <c r="Y281" s="25">
        <f t="shared" si="88"/>
        <v>8.1724999999999994</v>
      </c>
      <c r="Z281" s="25">
        <f t="shared" si="90"/>
        <v>9</v>
      </c>
      <c r="AA281" s="25">
        <f t="shared" si="89"/>
        <v>3.4316666666666671</v>
      </c>
    </row>
    <row r="282" spans="1:27" ht="50" hidden="1" customHeight="1" x14ac:dyDescent="0.15">
      <c r="A282" s="29" t="s">
        <v>365</v>
      </c>
      <c r="B282" s="28"/>
      <c r="C282" s="27" t="s">
        <v>12</v>
      </c>
      <c r="D282" s="28" t="s">
        <v>55</v>
      </c>
      <c r="E282" s="18" t="s">
        <v>1029</v>
      </c>
      <c r="F282" s="18" t="s">
        <v>840</v>
      </c>
      <c r="G282" s="26" t="s">
        <v>182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4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5"/>
        <v>5.208333333333333</v>
      </c>
      <c r="U282" s="26">
        <v>45</v>
      </c>
      <c r="V282" s="25">
        <v>8</v>
      </c>
      <c r="W282" s="25">
        <f t="shared" si="86"/>
        <v>0.36</v>
      </c>
      <c r="X282" s="25">
        <f t="shared" si="87"/>
        <v>5.5683333333333334</v>
      </c>
      <c r="Y282" s="25">
        <f t="shared" si="88"/>
        <v>8.1724999999999994</v>
      </c>
      <c r="Z282" s="25">
        <f t="shared" si="90"/>
        <v>9</v>
      </c>
      <c r="AA282" s="25">
        <f t="shared" si="89"/>
        <v>3.4316666666666671</v>
      </c>
    </row>
    <row r="283" spans="1:27" ht="50" hidden="1" customHeight="1" x14ac:dyDescent="0.15">
      <c r="A283" s="29" t="s">
        <v>308</v>
      </c>
      <c r="B283" s="28"/>
      <c r="C283" s="27" t="s">
        <v>12</v>
      </c>
      <c r="D283" s="28" t="s">
        <v>53</v>
      </c>
      <c r="E283" s="18" t="s">
        <v>1028</v>
      </c>
      <c r="F283" s="18" t="s">
        <v>833</v>
      </c>
      <c r="G283" s="26" t="s">
        <v>182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4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5"/>
        <v>9.2222222222222214</v>
      </c>
      <c r="U283" s="26">
        <v>150</v>
      </c>
      <c r="V283" s="25">
        <v>10</v>
      </c>
      <c r="W283" s="25">
        <f t="shared" si="86"/>
        <v>1.5</v>
      </c>
      <c r="X283" s="25">
        <f t="shared" si="87"/>
        <v>10.722222222222221</v>
      </c>
      <c r="Y283" s="25">
        <f t="shared" si="88"/>
        <v>15.333333333333332</v>
      </c>
      <c r="Z283" s="25">
        <v>20</v>
      </c>
      <c r="AA283" s="25">
        <f t="shared" si="89"/>
        <v>9.2777777777777786</v>
      </c>
    </row>
    <row r="284" spans="1:27" ht="50" hidden="1" customHeight="1" x14ac:dyDescent="0.15">
      <c r="A284" s="29" t="s">
        <v>309</v>
      </c>
      <c r="B284" s="28"/>
      <c r="C284" s="27" t="s">
        <v>12</v>
      </c>
      <c r="D284" s="28" t="s">
        <v>53</v>
      </c>
      <c r="E284" s="18" t="s">
        <v>1027</v>
      </c>
      <c r="F284" s="18" t="s">
        <v>837</v>
      </c>
      <c r="G284" s="26" t="s">
        <v>182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4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5"/>
        <v>9.2222222222222214</v>
      </c>
      <c r="U284" s="26">
        <v>150</v>
      </c>
      <c r="V284" s="25">
        <v>10</v>
      </c>
      <c r="W284" s="25">
        <f t="shared" si="86"/>
        <v>1.5</v>
      </c>
      <c r="X284" s="25">
        <f t="shared" si="87"/>
        <v>10.722222222222221</v>
      </c>
      <c r="Y284" s="25">
        <f t="shared" si="88"/>
        <v>15.333333333333332</v>
      </c>
      <c r="Z284" s="25">
        <v>20</v>
      </c>
      <c r="AA284" s="25">
        <f t="shared" si="89"/>
        <v>9.2777777777777786</v>
      </c>
    </row>
    <row r="285" spans="1:27" ht="50" hidden="1" customHeight="1" x14ac:dyDescent="0.15">
      <c r="A285" s="29" t="s">
        <v>310</v>
      </c>
      <c r="B285" s="28"/>
      <c r="C285" s="27" t="s">
        <v>12</v>
      </c>
      <c r="D285" s="28" t="s">
        <v>53</v>
      </c>
      <c r="E285" s="18" t="s">
        <v>1027</v>
      </c>
      <c r="F285" s="18" t="s">
        <v>840</v>
      </c>
      <c r="G285" s="26" t="s">
        <v>182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1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2">R285/S285</f>
        <v>9.2222222222222214</v>
      </c>
      <c r="U285" s="26">
        <v>150</v>
      </c>
      <c r="V285" s="25">
        <v>10</v>
      </c>
      <c r="W285" s="25">
        <f t="shared" ref="W285:W304" si="93">U285*V285/1000</f>
        <v>1.5</v>
      </c>
      <c r="X285" s="25">
        <f t="shared" ref="X285:X304" si="94">T285+W285</f>
        <v>10.722222222222221</v>
      </c>
      <c r="Y285" s="25">
        <f t="shared" ref="Y285:Y304" si="95">T285*1.5+W285</f>
        <v>15.333333333333332</v>
      </c>
      <c r="Z285" s="25">
        <v>20</v>
      </c>
      <c r="AA285" s="25">
        <f t="shared" ref="AA285:AA304" si="96">Z285-T285-W285</f>
        <v>9.2777777777777786</v>
      </c>
    </row>
    <row r="286" spans="1:27" ht="50" customHeight="1" x14ac:dyDescent="0.15">
      <c r="A286" s="29" t="s">
        <v>311</v>
      </c>
      <c r="B286" s="28"/>
      <c r="C286" s="27" t="s">
        <v>12</v>
      </c>
      <c r="D286" s="28" t="s">
        <v>53</v>
      </c>
      <c r="E286" s="18" t="s">
        <v>261</v>
      </c>
      <c r="F286" s="18" t="s">
        <v>841</v>
      </c>
      <c r="G286" s="26" t="s">
        <v>182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1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2"/>
        <v>9.2222222222222214</v>
      </c>
      <c r="U286" s="26">
        <v>150</v>
      </c>
      <c r="V286" s="25">
        <v>10</v>
      </c>
      <c r="W286" s="25">
        <f t="shared" si="93"/>
        <v>1.5</v>
      </c>
      <c r="X286" s="25">
        <f t="shared" si="94"/>
        <v>10.722222222222221</v>
      </c>
      <c r="Y286" s="25">
        <f t="shared" si="95"/>
        <v>15.333333333333332</v>
      </c>
      <c r="Z286" s="25">
        <v>20</v>
      </c>
      <c r="AA286" s="25">
        <f t="shared" si="96"/>
        <v>9.2777777777777786</v>
      </c>
    </row>
    <row r="287" spans="1:27" ht="50" hidden="1" customHeight="1" x14ac:dyDescent="0.15">
      <c r="A287" s="29" t="s">
        <v>366</v>
      </c>
      <c r="B287" s="28"/>
      <c r="C287" s="27" t="s">
        <v>12</v>
      </c>
      <c r="D287" s="28" t="s">
        <v>55</v>
      </c>
      <c r="E287" s="18" t="s">
        <v>1026</v>
      </c>
      <c r="F287" s="18" t="s">
        <v>837</v>
      </c>
      <c r="G287" s="26" t="s">
        <v>182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1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2"/>
        <v>5.375</v>
      </c>
      <c r="U287" s="26">
        <v>45</v>
      </c>
      <c r="V287" s="25">
        <v>8</v>
      </c>
      <c r="W287" s="25">
        <f t="shared" si="93"/>
        <v>0.36</v>
      </c>
      <c r="X287" s="25">
        <f t="shared" si="94"/>
        <v>5.7350000000000003</v>
      </c>
      <c r="Y287" s="25">
        <f t="shared" si="95"/>
        <v>8.4224999999999994</v>
      </c>
      <c r="Z287" s="25">
        <f t="shared" ref="Z287:Z291" si="97">ROUNDUP(Y287,0)</f>
        <v>9</v>
      </c>
      <c r="AA287" s="25">
        <f t="shared" si="96"/>
        <v>3.2650000000000001</v>
      </c>
    </row>
    <row r="288" spans="1:27" ht="50" customHeight="1" x14ac:dyDescent="0.15">
      <c r="A288" s="29" t="s">
        <v>312</v>
      </c>
      <c r="B288" s="28"/>
      <c r="C288" s="27" t="s">
        <v>12</v>
      </c>
      <c r="D288" s="28" t="s">
        <v>53</v>
      </c>
      <c r="E288" s="18" t="s">
        <v>262</v>
      </c>
      <c r="F288" s="18" t="s">
        <v>841</v>
      </c>
      <c r="G288" s="26" t="s">
        <v>182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1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2"/>
        <v>9.2222222222222214</v>
      </c>
      <c r="U288" s="26">
        <v>150</v>
      </c>
      <c r="V288" s="25">
        <v>10</v>
      </c>
      <c r="W288" s="25">
        <f t="shared" si="93"/>
        <v>1.5</v>
      </c>
      <c r="X288" s="25">
        <f t="shared" si="94"/>
        <v>10.722222222222221</v>
      </c>
      <c r="Y288" s="25">
        <f t="shared" si="95"/>
        <v>15.333333333333332</v>
      </c>
      <c r="Z288" s="25">
        <v>20</v>
      </c>
      <c r="AA288" s="25">
        <f t="shared" si="96"/>
        <v>9.2777777777777786</v>
      </c>
    </row>
    <row r="289" spans="1:27" ht="50" customHeight="1" x14ac:dyDescent="0.15">
      <c r="A289" s="29" t="s">
        <v>313</v>
      </c>
      <c r="B289" s="28"/>
      <c r="C289" s="27" t="s">
        <v>12</v>
      </c>
      <c r="D289" s="28" t="s">
        <v>53</v>
      </c>
      <c r="E289" s="18" t="s">
        <v>263</v>
      </c>
      <c r="F289" s="18" t="s">
        <v>841</v>
      </c>
      <c r="G289" s="26" t="s">
        <v>182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1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2"/>
        <v>9.2222222222222214</v>
      </c>
      <c r="U289" s="26">
        <v>150</v>
      </c>
      <c r="V289" s="25">
        <v>10</v>
      </c>
      <c r="W289" s="25">
        <f t="shared" si="93"/>
        <v>1.5</v>
      </c>
      <c r="X289" s="25">
        <f t="shared" si="94"/>
        <v>10.722222222222221</v>
      </c>
      <c r="Y289" s="25">
        <f t="shared" si="95"/>
        <v>15.333333333333332</v>
      </c>
      <c r="Z289" s="25">
        <v>20</v>
      </c>
      <c r="AA289" s="25">
        <f t="shared" si="96"/>
        <v>9.2777777777777786</v>
      </c>
    </row>
    <row r="290" spans="1:27" ht="50" hidden="1" customHeight="1" x14ac:dyDescent="0.15">
      <c r="A290" s="29" t="s">
        <v>367</v>
      </c>
      <c r="B290" s="28"/>
      <c r="C290" s="27" t="s">
        <v>12</v>
      </c>
      <c r="D290" s="28" t="s">
        <v>55</v>
      </c>
      <c r="E290" s="18" t="s">
        <v>1025</v>
      </c>
      <c r="F290" s="18" t="s">
        <v>837</v>
      </c>
      <c r="G290" s="26" t="s">
        <v>182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1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2"/>
        <v>5.375</v>
      </c>
      <c r="U290" s="26">
        <v>45</v>
      </c>
      <c r="V290" s="25">
        <v>8</v>
      </c>
      <c r="W290" s="25">
        <f t="shared" si="93"/>
        <v>0.36</v>
      </c>
      <c r="X290" s="25">
        <f t="shared" si="94"/>
        <v>5.7350000000000003</v>
      </c>
      <c r="Y290" s="25">
        <f t="shared" si="95"/>
        <v>8.4224999999999994</v>
      </c>
      <c r="Z290" s="25">
        <f t="shared" si="97"/>
        <v>9</v>
      </c>
      <c r="AA290" s="25">
        <f t="shared" si="96"/>
        <v>3.2650000000000001</v>
      </c>
    </row>
    <row r="291" spans="1:27" ht="50" customHeight="1" x14ac:dyDescent="0.15">
      <c r="A291" s="29" t="s">
        <v>368</v>
      </c>
      <c r="B291" s="28"/>
      <c r="C291" s="27" t="s">
        <v>12</v>
      </c>
      <c r="D291" s="28" t="s">
        <v>55</v>
      </c>
      <c r="E291" s="18" t="s">
        <v>1025</v>
      </c>
      <c r="F291" s="18" t="s">
        <v>833</v>
      </c>
      <c r="G291" s="26" t="s">
        <v>182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-</v>
      </c>
      <c r="L291" s="26"/>
      <c r="M291" s="24">
        <f t="shared" si="91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2"/>
        <v>5.375</v>
      </c>
      <c r="U291" s="26">
        <v>45</v>
      </c>
      <c r="V291" s="25">
        <v>8</v>
      </c>
      <c r="W291" s="25">
        <f t="shared" si="93"/>
        <v>0.36</v>
      </c>
      <c r="X291" s="25">
        <f t="shared" si="94"/>
        <v>5.7350000000000003</v>
      </c>
      <c r="Y291" s="25">
        <f t="shared" si="95"/>
        <v>8.4224999999999994</v>
      </c>
      <c r="Z291" s="25">
        <f t="shared" si="97"/>
        <v>9</v>
      </c>
      <c r="AA291" s="25">
        <f t="shared" si="96"/>
        <v>3.2650000000000001</v>
      </c>
    </row>
    <row r="292" spans="1:27" ht="50" hidden="1" customHeight="1" x14ac:dyDescent="0.15">
      <c r="A292" s="29" t="s">
        <v>347</v>
      </c>
      <c r="B292" s="28"/>
      <c r="C292" s="27" t="s">
        <v>12</v>
      </c>
      <c r="D292" s="28" t="s">
        <v>226</v>
      </c>
      <c r="E292" s="18" t="s">
        <v>976</v>
      </c>
      <c r="F292" s="18"/>
      <c r="G292" s="26" t="s">
        <v>182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1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2"/>
        <v>3.75</v>
      </c>
      <c r="U292" s="26">
        <v>50</v>
      </c>
      <c r="V292" s="25">
        <v>8</v>
      </c>
      <c r="W292" s="25">
        <f t="shared" si="93"/>
        <v>0.4</v>
      </c>
      <c r="X292" s="25">
        <f t="shared" si="94"/>
        <v>4.1500000000000004</v>
      </c>
      <c r="Y292" s="25">
        <f t="shared" si="95"/>
        <v>6.0250000000000004</v>
      </c>
      <c r="Z292" s="25">
        <v>10</v>
      </c>
      <c r="AA292" s="25">
        <f t="shared" si="96"/>
        <v>5.85</v>
      </c>
    </row>
    <row r="293" spans="1:27" ht="50" hidden="1" customHeight="1" x14ac:dyDescent="0.15">
      <c r="A293" s="29" t="s">
        <v>314</v>
      </c>
      <c r="B293" s="28"/>
      <c r="C293" s="27" t="s">
        <v>12</v>
      </c>
      <c r="D293" s="28" t="s">
        <v>53</v>
      </c>
      <c r="E293" s="18" t="s">
        <v>1024</v>
      </c>
      <c r="F293" s="18" t="s">
        <v>833</v>
      </c>
      <c r="G293" s="26" t="s">
        <v>182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1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2"/>
        <v>9.2222222222222214</v>
      </c>
      <c r="U293" s="26">
        <v>150</v>
      </c>
      <c r="V293" s="25">
        <v>10</v>
      </c>
      <c r="W293" s="25">
        <f t="shared" si="93"/>
        <v>1.5</v>
      </c>
      <c r="X293" s="25">
        <f t="shared" si="94"/>
        <v>10.722222222222221</v>
      </c>
      <c r="Y293" s="25">
        <f t="shared" si="95"/>
        <v>15.333333333333332</v>
      </c>
      <c r="Z293" s="25">
        <v>20</v>
      </c>
      <c r="AA293" s="25">
        <f t="shared" si="96"/>
        <v>9.2777777777777786</v>
      </c>
    </row>
    <row r="294" spans="1:27" ht="50" customHeight="1" x14ac:dyDescent="0.15">
      <c r="A294" s="29" t="s">
        <v>315</v>
      </c>
      <c r="B294" s="28"/>
      <c r="C294" s="27" t="s">
        <v>12</v>
      </c>
      <c r="D294" s="28" t="s">
        <v>53</v>
      </c>
      <c r="E294" s="18" t="s">
        <v>264</v>
      </c>
      <c r="F294" s="18" t="s">
        <v>841</v>
      </c>
      <c r="G294" s="26" t="s">
        <v>182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1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2"/>
        <v>9.2222222222222214</v>
      </c>
      <c r="U294" s="26">
        <v>150</v>
      </c>
      <c r="V294" s="25">
        <v>10</v>
      </c>
      <c r="W294" s="25">
        <f t="shared" si="93"/>
        <v>1.5</v>
      </c>
      <c r="X294" s="25">
        <f t="shared" si="94"/>
        <v>10.722222222222221</v>
      </c>
      <c r="Y294" s="25">
        <f t="shared" si="95"/>
        <v>15.333333333333332</v>
      </c>
      <c r="Z294" s="25">
        <v>20</v>
      </c>
      <c r="AA294" s="25">
        <f t="shared" si="96"/>
        <v>9.2777777777777786</v>
      </c>
    </row>
    <row r="295" spans="1:27" ht="50" customHeight="1" x14ac:dyDescent="0.15">
      <c r="A295" s="29" t="s">
        <v>316</v>
      </c>
      <c r="B295" s="28"/>
      <c r="C295" s="27" t="s">
        <v>12</v>
      </c>
      <c r="D295" s="28" t="s">
        <v>53</v>
      </c>
      <c r="E295" s="18" t="s">
        <v>265</v>
      </c>
      <c r="F295" s="18" t="s">
        <v>841</v>
      </c>
      <c r="G295" s="26" t="s">
        <v>182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1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2"/>
        <v>9.2222222222222214</v>
      </c>
      <c r="U295" s="26">
        <v>150</v>
      </c>
      <c r="V295" s="25">
        <v>10</v>
      </c>
      <c r="W295" s="25">
        <f t="shared" si="93"/>
        <v>1.5</v>
      </c>
      <c r="X295" s="25">
        <f t="shared" si="94"/>
        <v>10.722222222222221</v>
      </c>
      <c r="Y295" s="25">
        <f t="shared" si="95"/>
        <v>15.333333333333332</v>
      </c>
      <c r="Z295" s="25">
        <v>20</v>
      </c>
      <c r="AA295" s="25">
        <f t="shared" si="96"/>
        <v>9.2777777777777786</v>
      </c>
    </row>
    <row r="296" spans="1:27" ht="50" hidden="1" customHeight="1" x14ac:dyDescent="0.15">
      <c r="A296" s="29" t="s">
        <v>317</v>
      </c>
      <c r="B296" s="28"/>
      <c r="C296" s="27" t="s">
        <v>12</v>
      </c>
      <c r="D296" s="28" t="s">
        <v>53</v>
      </c>
      <c r="E296" s="18" t="s">
        <v>266</v>
      </c>
      <c r="F296" s="18" t="s">
        <v>841</v>
      </c>
      <c r="G296" s="26" t="s">
        <v>182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1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2"/>
        <v>9.2222222222222214</v>
      </c>
      <c r="U296" s="26">
        <v>150</v>
      </c>
      <c r="V296" s="25">
        <v>10</v>
      </c>
      <c r="W296" s="25">
        <f t="shared" si="93"/>
        <v>1.5</v>
      </c>
      <c r="X296" s="25">
        <f t="shared" si="94"/>
        <v>10.722222222222221</v>
      </c>
      <c r="Y296" s="25">
        <f t="shared" si="95"/>
        <v>15.333333333333332</v>
      </c>
      <c r="Z296" s="25">
        <v>20</v>
      </c>
      <c r="AA296" s="25">
        <f t="shared" si="96"/>
        <v>9.2777777777777786</v>
      </c>
    </row>
    <row r="297" spans="1:27" ht="50" hidden="1" customHeight="1" x14ac:dyDescent="0.15">
      <c r="A297" s="29" t="s">
        <v>318</v>
      </c>
      <c r="B297" s="28"/>
      <c r="C297" s="27" t="s">
        <v>12</v>
      </c>
      <c r="D297" s="28" t="s">
        <v>53</v>
      </c>
      <c r="E297" s="18" t="s">
        <v>1023</v>
      </c>
      <c r="F297" s="18" t="s">
        <v>833</v>
      </c>
      <c r="G297" s="26" t="s">
        <v>182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1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2"/>
        <v>9.2222222222222214</v>
      </c>
      <c r="U297" s="26">
        <v>150</v>
      </c>
      <c r="V297" s="25">
        <v>10</v>
      </c>
      <c r="W297" s="25">
        <f t="shared" si="93"/>
        <v>1.5</v>
      </c>
      <c r="X297" s="25">
        <f t="shared" si="94"/>
        <v>10.722222222222221</v>
      </c>
      <c r="Y297" s="25">
        <f t="shared" si="95"/>
        <v>15.333333333333332</v>
      </c>
      <c r="Z297" s="25">
        <v>15</v>
      </c>
      <c r="AA297" s="25">
        <f t="shared" si="96"/>
        <v>4.2777777777777786</v>
      </c>
    </row>
    <row r="298" spans="1:27" ht="50" customHeight="1" x14ac:dyDescent="0.15">
      <c r="A298" s="54" t="s">
        <v>319</v>
      </c>
      <c r="B298" s="28"/>
      <c r="C298" s="27" t="s">
        <v>12</v>
      </c>
      <c r="D298" s="28" t="s">
        <v>53</v>
      </c>
      <c r="E298" s="18" t="s">
        <v>1022</v>
      </c>
      <c r="F298" s="18" t="s">
        <v>837</v>
      </c>
      <c r="G298" s="26" t="s">
        <v>182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-</v>
      </c>
      <c r="L298" s="26"/>
      <c r="M298" s="24">
        <f t="shared" si="91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2"/>
        <v>9.2222222222222214</v>
      </c>
      <c r="U298" s="26">
        <v>150</v>
      </c>
      <c r="V298" s="25">
        <v>10</v>
      </c>
      <c r="W298" s="25">
        <f t="shared" si="93"/>
        <v>1.5</v>
      </c>
      <c r="X298" s="25">
        <f t="shared" si="94"/>
        <v>10.722222222222221</v>
      </c>
      <c r="Y298" s="25">
        <f t="shared" si="95"/>
        <v>15.333333333333332</v>
      </c>
      <c r="Z298" s="25">
        <v>15</v>
      </c>
      <c r="AA298" s="25">
        <f t="shared" si="96"/>
        <v>4.2777777777777786</v>
      </c>
    </row>
    <row r="299" spans="1:27" ht="50" hidden="1" customHeight="1" x14ac:dyDescent="0.15">
      <c r="A299" s="29" t="s">
        <v>320</v>
      </c>
      <c r="B299" s="28"/>
      <c r="C299" s="27" t="s">
        <v>12</v>
      </c>
      <c r="D299" s="28" t="s">
        <v>53</v>
      </c>
      <c r="E299" s="18" t="s">
        <v>1021</v>
      </c>
      <c r="F299" s="18" t="s">
        <v>833</v>
      </c>
      <c r="G299" s="26" t="s">
        <v>182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1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2"/>
        <v>9.2222222222222214</v>
      </c>
      <c r="U299" s="26">
        <v>150</v>
      </c>
      <c r="V299" s="25">
        <v>10</v>
      </c>
      <c r="W299" s="25">
        <f t="shared" si="93"/>
        <v>1.5</v>
      </c>
      <c r="X299" s="25">
        <f t="shared" si="94"/>
        <v>10.722222222222221</v>
      </c>
      <c r="Y299" s="25">
        <f t="shared" si="95"/>
        <v>15.333333333333332</v>
      </c>
      <c r="Z299" s="25">
        <v>15</v>
      </c>
      <c r="AA299" s="25">
        <f t="shared" si="96"/>
        <v>4.2777777777777786</v>
      </c>
    </row>
    <row r="300" spans="1:27" ht="50" hidden="1" customHeight="1" x14ac:dyDescent="0.15">
      <c r="A300" s="29" t="s">
        <v>321</v>
      </c>
      <c r="B300" s="28"/>
      <c r="C300" s="27" t="s">
        <v>12</v>
      </c>
      <c r="D300" s="28" t="s">
        <v>53</v>
      </c>
      <c r="E300" s="18" t="s">
        <v>1021</v>
      </c>
      <c r="F300" s="18" t="s">
        <v>837</v>
      </c>
      <c r="G300" s="26" t="s">
        <v>182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1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2"/>
        <v>9.2222222222222214</v>
      </c>
      <c r="U300" s="26">
        <v>150</v>
      </c>
      <c r="V300" s="25">
        <v>10</v>
      </c>
      <c r="W300" s="25">
        <f t="shared" si="93"/>
        <v>1.5</v>
      </c>
      <c r="X300" s="25">
        <f t="shared" si="94"/>
        <v>10.722222222222221</v>
      </c>
      <c r="Y300" s="25">
        <f t="shared" si="95"/>
        <v>15.333333333333332</v>
      </c>
      <c r="Z300" s="25">
        <v>15</v>
      </c>
      <c r="AA300" s="25">
        <f t="shared" si="96"/>
        <v>4.2777777777777786</v>
      </c>
    </row>
    <row r="301" spans="1:27" ht="50" hidden="1" customHeight="1" x14ac:dyDescent="0.15">
      <c r="A301" s="29" t="s">
        <v>322</v>
      </c>
      <c r="B301" s="28"/>
      <c r="C301" s="27" t="s">
        <v>12</v>
      </c>
      <c r="D301" s="28" t="s">
        <v>53</v>
      </c>
      <c r="E301" s="18" t="s">
        <v>1021</v>
      </c>
      <c r="F301" s="18" t="s">
        <v>841</v>
      </c>
      <c r="G301" s="26" t="s">
        <v>182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1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2"/>
        <v>9.2222222222222214</v>
      </c>
      <c r="U301" s="26">
        <v>150</v>
      </c>
      <c r="V301" s="25">
        <v>10</v>
      </c>
      <c r="W301" s="25">
        <f t="shared" si="93"/>
        <v>1.5</v>
      </c>
      <c r="X301" s="25">
        <f t="shared" si="94"/>
        <v>10.722222222222221</v>
      </c>
      <c r="Y301" s="25">
        <f t="shared" si="95"/>
        <v>15.333333333333332</v>
      </c>
      <c r="Z301" s="25">
        <v>20</v>
      </c>
      <c r="AA301" s="25">
        <f t="shared" si="96"/>
        <v>9.2777777777777786</v>
      </c>
    </row>
    <row r="302" spans="1:27" ht="50" hidden="1" customHeight="1" x14ac:dyDescent="0.15">
      <c r="A302" s="29" t="s">
        <v>323</v>
      </c>
      <c r="B302" s="28"/>
      <c r="C302" s="27" t="s">
        <v>12</v>
      </c>
      <c r="D302" s="28" t="s">
        <v>53</v>
      </c>
      <c r="E302" s="18" t="s">
        <v>1020</v>
      </c>
      <c r="F302" s="18" t="s">
        <v>833</v>
      </c>
      <c r="G302" s="26" t="s">
        <v>182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1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2"/>
        <v>9.2222222222222214</v>
      </c>
      <c r="U302" s="26">
        <v>150</v>
      </c>
      <c r="V302" s="25">
        <v>10</v>
      </c>
      <c r="W302" s="25">
        <f t="shared" si="93"/>
        <v>1.5</v>
      </c>
      <c r="X302" s="25">
        <f t="shared" si="94"/>
        <v>10.722222222222221</v>
      </c>
      <c r="Y302" s="25">
        <f t="shared" si="95"/>
        <v>15.333333333333332</v>
      </c>
      <c r="Z302" s="25">
        <v>20</v>
      </c>
      <c r="AA302" s="25">
        <f t="shared" si="96"/>
        <v>9.2777777777777786</v>
      </c>
    </row>
    <row r="303" spans="1:27" ht="50" hidden="1" customHeight="1" x14ac:dyDescent="0.15">
      <c r="A303" s="29" t="s">
        <v>324</v>
      </c>
      <c r="B303" s="28"/>
      <c r="C303" s="27" t="s">
        <v>12</v>
      </c>
      <c r="D303" s="28" t="s">
        <v>53</v>
      </c>
      <c r="E303" s="18" t="s">
        <v>1020</v>
      </c>
      <c r="F303" s="18" t="s">
        <v>837</v>
      </c>
      <c r="G303" s="26" t="s">
        <v>182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1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2"/>
        <v>9.2222222222222214</v>
      </c>
      <c r="U303" s="26">
        <v>150</v>
      </c>
      <c r="V303" s="25">
        <v>10</v>
      </c>
      <c r="W303" s="25">
        <f t="shared" si="93"/>
        <v>1.5</v>
      </c>
      <c r="X303" s="25">
        <f t="shared" si="94"/>
        <v>10.722222222222221</v>
      </c>
      <c r="Y303" s="25">
        <f t="shared" si="95"/>
        <v>15.333333333333332</v>
      </c>
      <c r="Z303" s="25">
        <v>20</v>
      </c>
      <c r="AA303" s="25">
        <f t="shared" si="96"/>
        <v>9.2777777777777786</v>
      </c>
    </row>
    <row r="304" spans="1:27" ht="50" customHeight="1" x14ac:dyDescent="0.15">
      <c r="A304" s="29" t="s">
        <v>325</v>
      </c>
      <c r="B304" s="28"/>
      <c r="C304" s="27" t="s">
        <v>12</v>
      </c>
      <c r="D304" s="28" t="s">
        <v>53</v>
      </c>
      <c r="E304" s="18" t="s">
        <v>267</v>
      </c>
      <c r="F304" s="18" t="s">
        <v>841</v>
      </c>
      <c r="G304" s="26" t="s">
        <v>182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1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2"/>
        <v>9.2222222222222214</v>
      </c>
      <c r="U304" s="26">
        <v>150</v>
      </c>
      <c r="V304" s="25">
        <v>10</v>
      </c>
      <c r="W304" s="25">
        <f t="shared" si="93"/>
        <v>1.5</v>
      </c>
      <c r="X304" s="25">
        <f t="shared" si="94"/>
        <v>10.722222222222221</v>
      </c>
      <c r="Y304" s="25">
        <f t="shared" si="95"/>
        <v>15.333333333333332</v>
      </c>
      <c r="Z304" s="25">
        <v>15</v>
      </c>
      <c r="AA304" s="25">
        <f t="shared" si="96"/>
        <v>4.2777777777777786</v>
      </c>
    </row>
    <row r="305" spans="1:27" ht="50" hidden="1" customHeight="1" x14ac:dyDescent="0.15">
      <c r="A305" s="29" t="s">
        <v>326</v>
      </c>
      <c r="B305" s="28"/>
      <c r="C305" s="27" t="s">
        <v>12</v>
      </c>
      <c r="D305" s="28" t="s">
        <v>53</v>
      </c>
      <c r="E305" s="18" t="s">
        <v>1018</v>
      </c>
      <c r="F305" s="18" t="s">
        <v>837</v>
      </c>
      <c r="G305" s="26" t="s">
        <v>182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8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9">R305/S305</f>
        <v>9.2222222222222214</v>
      </c>
      <c r="U305" s="26">
        <v>150</v>
      </c>
      <c r="V305" s="25">
        <v>10</v>
      </c>
      <c r="W305" s="25">
        <f t="shared" ref="W305:W323" si="100">U305*V305/1000</f>
        <v>1.5</v>
      </c>
      <c r="X305" s="25">
        <f t="shared" ref="X305:X323" si="101">T305+W305</f>
        <v>10.722222222222221</v>
      </c>
      <c r="Y305" s="25">
        <f t="shared" ref="Y305:Y323" si="102">T305*1.5+W305</f>
        <v>15.333333333333332</v>
      </c>
      <c r="Z305" s="25">
        <v>15</v>
      </c>
      <c r="AA305" s="25">
        <f t="shared" ref="AA305:AA323" si="103">Z305-T305-W305</f>
        <v>4.2777777777777786</v>
      </c>
    </row>
    <row r="306" spans="1:27" ht="50" hidden="1" customHeight="1" x14ac:dyDescent="0.15">
      <c r="A306" s="29" t="s">
        <v>327</v>
      </c>
      <c r="B306" s="28"/>
      <c r="C306" s="27" t="s">
        <v>12</v>
      </c>
      <c r="D306" s="28" t="s">
        <v>53</v>
      </c>
      <c r="E306" s="18" t="s">
        <v>1019</v>
      </c>
      <c r="F306" s="18" t="s">
        <v>833</v>
      </c>
      <c r="G306" s="26" t="s">
        <v>182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8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9"/>
        <v>9.2222222222222214</v>
      </c>
      <c r="U306" s="26">
        <v>150</v>
      </c>
      <c r="V306" s="25">
        <v>10</v>
      </c>
      <c r="W306" s="25">
        <f t="shared" si="100"/>
        <v>1.5</v>
      </c>
      <c r="X306" s="25">
        <f t="shared" si="101"/>
        <v>10.722222222222221</v>
      </c>
      <c r="Y306" s="25">
        <f t="shared" si="102"/>
        <v>15.333333333333332</v>
      </c>
      <c r="Z306" s="25">
        <f t="shared" ref="Z306" si="104">ROUNDUP(Y306,0)</f>
        <v>16</v>
      </c>
      <c r="AA306" s="25">
        <f t="shared" si="103"/>
        <v>5.2777777777777786</v>
      </c>
    </row>
    <row r="307" spans="1:27" ht="50" hidden="1" customHeight="1" x14ac:dyDescent="0.15">
      <c r="A307" s="29" t="s">
        <v>328</v>
      </c>
      <c r="B307" s="28"/>
      <c r="C307" s="27" t="s">
        <v>12</v>
      </c>
      <c r="D307" s="28" t="s">
        <v>53</v>
      </c>
      <c r="E307" s="18" t="s">
        <v>268</v>
      </c>
      <c r="F307" s="18" t="s">
        <v>837</v>
      </c>
      <c r="G307" s="26" t="s">
        <v>182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8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9"/>
        <v>9.2222222222222214</v>
      </c>
      <c r="U307" s="26">
        <v>150</v>
      </c>
      <c r="V307" s="25">
        <v>10</v>
      </c>
      <c r="W307" s="25">
        <f t="shared" si="100"/>
        <v>1.5</v>
      </c>
      <c r="X307" s="25">
        <f t="shared" si="101"/>
        <v>10.722222222222221</v>
      </c>
      <c r="Y307" s="25">
        <f t="shared" si="102"/>
        <v>15.333333333333332</v>
      </c>
      <c r="Z307" s="25">
        <v>15</v>
      </c>
      <c r="AA307" s="25">
        <f t="shared" si="103"/>
        <v>4.2777777777777786</v>
      </c>
    </row>
    <row r="308" spans="1:27" ht="50" hidden="1" customHeight="1" x14ac:dyDescent="0.15">
      <c r="A308" s="29" t="s">
        <v>329</v>
      </c>
      <c r="B308" s="28"/>
      <c r="C308" s="27" t="s">
        <v>12</v>
      </c>
      <c r="D308" s="28" t="s">
        <v>53</v>
      </c>
      <c r="E308" s="18" t="s">
        <v>1018</v>
      </c>
      <c r="F308" s="18" t="s">
        <v>833</v>
      </c>
      <c r="G308" s="26" t="s">
        <v>182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8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9"/>
        <v>9.2222222222222214</v>
      </c>
      <c r="U308" s="26">
        <v>150</v>
      </c>
      <c r="V308" s="25">
        <v>10</v>
      </c>
      <c r="W308" s="25">
        <f t="shared" si="100"/>
        <v>1.5</v>
      </c>
      <c r="X308" s="25">
        <f t="shared" si="101"/>
        <v>10.722222222222221</v>
      </c>
      <c r="Y308" s="25">
        <f t="shared" si="102"/>
        <v>15.333333333333332</v>
      </c>
      <c r="Z308" s="25">
        <v>15</v>
      </c>
      <c r="AA308" s="25">
        <f t="shared" si="103"/>
        <v>4.2777777777777786</v>
      </c>
    </row>
    <row r="309" spans="1:27" ht="50" hidden="1" customHeight="1" x14ac:dyDescent="0.15">
      <c r="A309" s="29" t="s">
        <v>330</v>
      </c>
      <c r="B309" s="28"/>
      <c r="C309" s="27" t="s">
        <v>12</v>
      </c>
      <c r="D309" s="28" t="s">
        <v>53</v>
      </c>
      <c r="E309" s="18" t="s">
        <v>1018</v>
      </c>
      <c r="F309" s="18" t="s">
        <v>837</v>
      </c>
      <c r="G309" s="26" t="s">
        <v>182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8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9"/>
        <v>9.2222222222222214</v>
      </c>
      <c r="U309" s="26">
        <v>150</v>
      </c>
      <c r="V309" s="25">
        <v>10</v>
      </c>
      <c r="W309" s="25">
        <f t="shared" si="100"/>
        <v>1.5</v>
      </c>
      <c r="X309" s="25">
        <f t="shared" si="101"/>
        <v>10.722222222222221</v>
      </c>
      <c r="Y309" s="25">
        <f t="shared" si="102"/>
        <v>15.333333333333332</v>
      </c>
      <c r="Z309" s="25">
        <v>15</v>
      </c>
      <c r="AA309" s="25">
        <f t="shared" si="103"/>
        <v>4.2777777777777786</v>
      </c>
    </row>
    <row r="310" spans="1:27" ht="50" hidden="1" customHeight="1" x14ac:dyDescent="0.15">
      <c r="A310" s="29" t="s">
        <v>331</v>
      </c>
      <c r="B310" s="28"/>
      <c r="C310" s="27" t="s">
        <v>12</v>
      </c>
      <c r="D310" s="28" t="s">
        <v>53</v>
      </c>
      <c r="E310" s="18" t="s">
        <v>1018</v>
      </c>
      <c r="F310" s="18" t="s">
        <v>841</v>
      </c>
      <c r="G310" s="26" t="s">
        <v>182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8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9"/>
        <v>9.2222222222222214</v>
      </c>
      <c r="U310" s="26">
        <v>150</v>
      </c>
      <c r="V310" s="25">
        <v>10</v>
      </c>
      <c r="W310" s="25">
        <f t="shared" si="100"/>
        <v>1.5</v>
      </c>
      <c r="X310" s="25">
        <f t="shared" si="101"/>
        <v>10.722222222222221</v>
      </c>
      <c r="Y310" s="25">
        <f t="shared" si="102"/>
        <v>15.333333333333332</v>
      </c>
      <c r="Z310" s="25">
        <v>15</v>
      </c>
      <c r="AA310" s="25">
        <f t="shared" si="103"/>
        <v>4.2777777777777786</v>
      </c>
    </row>
    <row r="311" spans="1:27" ht="50" customHeight="1" x14ac:dyDescent="0.15">
      <c r="A311" s="29" t="s">
        <v>332</v>
      </c>
      <c r="B311" s="28"/>
      <c r="C311" s="27" t="s">
        <v>12</v>
      </c>
      <c r="D311" s="28" t="s">
        <v>53</v>
      </c>
      <c r="E311" s="18" t="s">
        <v>269</v>
      </c>
      <c r="F311" s="18" t="s">
        <v>841</v>
      </c>
      <c r="G311" s="26" t="s">
        <v>182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8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9"/>
        <v>9.2222222222222214</v>
      </c>
      <c r="U311" s="26">
        <v>150</v>
      </c>
      <c r="V311" s="25">
        <v>10</v>
      </c>
      <c r="W311" s="25">
        <f t="shared" si="100"/>
        <v>1.5</v>
      </c>
      <c r="X311" s="25">
        <f t="shared" si="101"/>
        <v>10.722222222222221</v>
      </c>
      <c r="Y311" s="25">
        <f t="shared" si="102"/>
        <v>15.333333333333332</v>
      </c>
      <c r="Z311" s="25">
        <v>20</v>
      </c>
      <c r="AA311" s="25">
        <f t="shared" si="103"/>
        <v>9.2777777777777786</v>
      </c>
    </row>
    <row r="312" spans="1:27" ht="50" customHeight="1" x14ac:dyDescent="0.15">
      <c r="A312" s="29" t="s">
        <v>333</v>
      </c>
      <c r="B312" s="28"/>
      <c r="C312" s="27" t="s">
        <v>12</v>
      </c>
      <c r="D312" s="28" t="s">
        <v>53</v>
      </c>
      <c r="E312" s="18" t="s">
        <v>270</v>
      </c>
      <c r="F312" s="18" t="s">
        <v>841</v>
      </c>
      <c r="G312" s="26" t="s">
        <v>182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8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9"/>
        <v>9.2222222222222214</v>
      </c>
      <c r="U312" s="26">
        <v>150</v>
      </c>
      <c r="V312" s="25">
        <v>10</v>
      </c>
      <c r="W312" s="25">
        <f t="shared" si="100"/>
        <v>1.5</v>
      </c>
      <c r="X312" s="25">
        <f t="shared" si="101"/>
        <v>10.722222222222221</v>
      </c>
      <c r="Y312" s="25">
        <f t="shared" si="102"/>
        <v>15.333333333333332</v>
      </c>
      <c r="Z312" s="25">
        <v>20</v>
      </c>
      <c r="AA312" s="25">
        <f t="shared" si="103"/>
        <v>9.2777777777777786</v>
      </c>
    </row>
    <row r="313" spans="1:27" ht="50" customHeight="1" x14ac:dyDescent="0.15">
      <c r="A313" s="29" t="s">
        <v>334</v>
      </c>
      <c r="B313" s="28"/>
      <c r="C313" s="27" t="s">
        <v>12</v>
      </c>
      <c r="D313" s="28" t="s">
        <v>53</v>
      </c>
      <c r="E313" s="18" t="s">
        <v>271</v>
      </c>
      <c r="F313" s="18" t="s">
        <v>841</v>
      </c>
      <c r="G313" s="26" t="s">
        <v>182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8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9"/>
        <v>9.2222222222222214</v>
      </c>
      <c r="U313" s="26">
        <v>150</v>
      </c>
      <c r="V313" s="25">
        <v>10</v>
      </c>
      <c r="W313" s="25">
        <f t="shared" si="100"/>
        <v>1.5</v>
      </c>
      <c r="X313" s="25">
        <f t="shared" si="101"/>
        <v>10.722222222222221</v>
      </c>
      <c r="Y313" s="25">
        <f t="shared" si="102"/>
        <v>15.333333333333332</v>
      </c>
      <c r="Z313" s="25">
        <v>20</v>
      </c>
      <c r="AA313" s="25">
        <f t="shared" si="103"/>
        <v>9.2777777777777786</v>
      </c>
    </row>
    <row r="314" spans="1:27" ht="50" customHeight="1" x14ac:dyDescent="0.15">
      <c r="A314" s="29" t="s">
        <v>335</v>
      </c>
      <c r="B314" s="28"/>
      <c r="C314" s="27" t="s">
        <v>12</v>
      </c>
      <c r="D314" s="28" t="s">
        <v>53</v>
      </c>
      <c r="E314" s="18" t="s">
        <v>272</v>
      </c>
      <c r="F314" s="18" t="s">
        <v>841</v>
      </c>
      <c r="G314" s="26" t="s">
        <v>182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8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9"/>
        <v>9.2222222222222214</v>
      </c>
      <c r="U314" s="26">
        <v>150</v>
      </c>
      <c r="V314" s="25">
        <v>10</v>
      </c>
      <c r="W314" s="25">
        <f t="shared" si="100"/>
        <v>1.5</v>
      </c>
      <c r="X314" s="25">
        <f t="shared" si="101"/>
        <v>10.722222222222221</v>
      </c>
      <c r="Y314" s="25">
        <f t="shared" si="102"/>
        <v>15.333333333333332</v>
      </c>
      <c r="Z314" s="25">
        <v>20</v>
      </c>
      <c r="AA314" s="25">
        <f t="shared" si="103"/>
        <v>9.2777777777777786</v>
      </c>
    </row>
    <row r="315" spans="1:27" ht="50" customHeight="1" x14ac:dyDescent="0.15">
      <c r="A315" s="29" t="s">
        <v>336</v>
      </c>
      <c r="B315" s="28"/>
      <c r="C315" s="27" t="s">
        <v>12</v>
      </c>
      <c r="D315" s="28" t="s">
        <v>53</v>
      </c>
      <c r="E315" s="18" t="s">
        <v>273</v>
      </c>
      <c r="F315" s="18" t="s">
        <v>841</v>
      </c>
      <c r="G315" s="26" t="s">
        <v>182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8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9"/>
        <v>9.2222222222222214</v>
      </c>
      <c r="U315" s="26">
        <v>150</v>
      </c>
      <c r="V315" s="25">
        <v>10</v>
      </c>
      <c r="W315" s="25">
        <f t="shared" si="100"/>
        <v>1.5</v>
      </c>
      <c r="X315" s="25">
        <f t="shared" si="101"/>
        <v>10.722222222222221</v>
      </c>
      <c r="Y315" s="25">
        <f t="shared" si="102"/>
        <v>15.333333333333332</v>
      </c>
      <c r="Z315" s="25">
        <v>20</v>
      </c>
      <c r="AA315" s="25">
        <f t="shared" si="103"/>
        <v>9.2777777777777786</v>
      </c>
    </row>
    <row r="316" spans="1:27" ht="50" customHeight="1" x14ac:dyDescent="0.15">
      <c r="A316" s="29" t="s">
        <v>337</v>
      </c>
      <c r="B316" s="28"/>
      <c r="C316" s="27" t="s">
        <v>12</v>
      </c>
      <c r="D316" s="28" t="s">
        <v>53</v>
      </c>
      <c r="E316" s="18" t="s">
        <v>274</v>
      </c>
      <c r="F316" s="18" t="s">
        <v>837</v>
      </c>
      <c r="G316" s="26" t="s">
        <v>182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8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9"/>
        <v>9.2222222222222214</v>
      </c>
      <c r="U316" s="26">
        <v>150</v>
      </c>
      <c r="V316" s="25">
        <v>10</v>
      </c>
      <c r="W316" s="25">
        <f t="shared" si="100"/>
        <v>1.5</v>
      </c>
      <c r="X316" s="25">
        <f t="shared" si="101"/>
        <v>10.722222222222221</v>
      </c>
      <c r="Y316" s="25">
        <f t="shared" si="102"/>
        <v>15.333333333333332</v>
      </c>
      <c r="Z316" s="25">
        <v>15</v>
      </c>
      <c r="AA316" s="25">
        <f t="shared" si="103"/>
        <v>4.2777777777777786</v>
      </c>
    </row>
    <row r="317" spans="1:27" ht="50" hidden="1" customHeight="1" x14ac:dyDescent="0.15">
      <c r="A317" s="29" t="s">
        <v>369</v>
      </c>
      <c r="B317" s="28"/>
      <c r="C317" s="27" t="s">
        <v>12</v>
      </c>
      <c r="D317" s="28" t="s">
        <v>55</v>
      </c>
      <c r="E317" s="18" t="s">
        <v>1017</v>
      </c>
      <c r="F317" s="18" t="s">
        <v>833</v>
      </c>
      <c r="G317" s="26" t="s">
        <v>182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8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9"/>
        <v>4.541666666666667</v>
      </c>
      <c r="U317" s="26">
        <v>45</v>
      </c>
      <c r="V317" s="25">
        <v>8</v>
      </c>
      <c r="W317" s="25">
        <f t="shared" si="100"/>
        <v>0.36</v>
      </c>
      <c r="X317" s="25">
        <f t="shared" si="101"/>
        <v>4.9016666666666673</v>
      </c>
      <c r="Y317" s="25">
        <f t="shared" si="102"/>
        <v>7.1725000000000003</v>
      </c>
      <c r="Z317" s="25">
        <v>9</v>
      </c>
      <c r="AA317" s="25">
        <f t="shared" si="103"/>
        <v>4.0983333333333327</v>
      </c>
    </row>
    <row r="318" spans="1:27" ht="50" customHeight="1" x14ac:dyDescent="0.15">
      <c r="A318" s="29" t="s">
        <v>370</v>
      </c>
      <c r="B318" s="28"/>
      <c r="C318" s="27" t="s">
        <v>12</v>
      </c>
      <c r="D318" s="28" t="s">
        <v>55</v>
      </c>
      <c r="E318" s="18" t="s">
        <v>1017</v>
      </c>
      <c r="F318" s="18" t="s">
        <v>837</v>
      </c>
      <c r="G318" s="26" t="s">
        <v>182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-</v>
      </c>
      <c r="L318" s="26"/>
      <c r="M318" s="24">
        <f t="shared" si="98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9"/>
        <v>4.541666666666667</v>
      </c>
      <c r="U318" s="26">
        <v>45</v>
      </c>
      <c r="V318" s="25">
        <v>8</v>
      </c>
      <c r="W318" s="25">
        <f t="shared" si="100"/>
        <v>0.36</v>
      </c>
      <c r="X318" s="25">
        <f t="shared" si="101"/>
        <v>4.9016666666666673</v>
      </c>
      <c r="Y318" s="25">
        <f t="shared" si="102"/>
        <v>7.1725000000000003</v>
      </c>
      <c r="Z318" s="25">
        <v>9</v>
      </c>
      <c r="AA318" s="25">
        <f t="shared" si="103"/>
        <v>4.0983333333333327</v>
      </c>
    </row>
    <row r="319" spans="1:27" ht="50" customHeight="1" x14ac:dyDescent="0.15">
      <c r="A319" s="29" t="s">
        <v>371</v>
      </c>
      <c r="B319" s="28"/>
      <c r="C319" s="27" t="s">
        <v>12</v>
      </c>
      <c r="D319" s="28" t="s">
        <v>55</v>
      </c>
      <c r="E319" s="18" t="s">
        <v>1017</v>
      </c>
      <c r="F319" s="18" t="s">
        <v>841</v>
      </c>
      <c r="G319" s="26" t="s">
        <v>182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-</v>
      </c>
      <c r="L319" s="26"/>
      <c r="M319" s="24">
        <f t="shared" si="98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9"/>
        <v>4.541666666666667</v>
      </c>
      <c r="U319" s="26">
        <v>45</v>
      </c>
      <c r="V319" s="25">
        <v>8</v>
      </c>
      <c r="W319" s="25">
        <f t="shared" si="100"/>
        <v>0.36</v>
      </c>
      <c r="X319" s="25">
        <f t="shared" si="101"/>
        <v>4.9016666666666673</v>
      </c>
      <c r="Y319" s="25">
        <f t="shared" si="102"/>
        <v>7.1725000000000003</v>
      </c>
      <c r="Z319" s="25">
        <v>9</v>
      </c>
      <c r="AA319" s="25">
        <f t="shared" si="103"/>
        <v>4.0983333333333327</v>
      </c>
    </row>
    <row r="320" spans="1:27" ht="50" customHeight="1" x14ac:dyDescent="0.15">
      <c r="A320" s="29" t="s">
        <v>372</v>
      </c>
      <c r="B320" s="28"/>
      <c r="C320" s="27" t="s">
        <v>12</v>
      </c>
      <c r="D320" s="28" t="s">
        <v>55</v>
      </c>
      <c r="E320" s="18" t="s">
        <v>275</v>
      </c>
      <c r="F320" s="18" t="s">
        <v>840</v>
      </c>
      <c r="G320" s="26" t="s">
        <v>182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8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9"/>
        <v>5.083333333333333</v>
      </c>
      <c r="U320" s="26">
        <v>45</v>
      </c>
      <c r="V320" s="25">
        <v>8</v>
      </c>
      <c r="W320" s="25">
        <f t="shared" si="100"/>
        <v>0.36</v>
      </c>
      <c r="X320" s="25">
        <f t="shared" si="101"/>
        <v>5.4433333333333334</v>
      </c>
      <c r="Y320" s="25">
        <f t="shared" si="102"/>
        <v>7.9850000000000003</v>
      </c>
      <c r="Z320" s="25">
        <v>9</v>
      </c>
      <c r="AA320" s="25">
        <f t="shared" si="103"/>
        <v>3.5566666666666671</v>
      </c>
    </row>
    <row r="321" spans="1:27" ht="50" customHeight="1" x14ac:dyDescent="0.15">
      <c r="A321" s="29" t="s">
        <v>373</v>
      </c>
      <c r="B321" s="28"/>
      <c r="C321" s="27" t="s">
        <v>12</v>
      </c>
      <c r="D321" s="28" t="s">
        <v>55</v>
      </c>
      <c r="E321" s="18" t="s">
        <v>276</v>
      </c>
      <c r="F321" s="18" t="s">
        <v>837</v>
      </c>
      <c r="G321" s="26" t="s">
        <v>182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8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9"/>
        <v>5.083333333333333</v>
      </c>
      <c r="U321" s="26">
        <v>45</v>
      </c>
      <c r="V321" s="25">
        <v>8</v>
      </c>
      <c r="W321" s="25">
        <f t="shared" si="100"/>
        <v>0.36</v>
      </c>
      <c r="X321" s="25">
        <f t="shared" si="101"/>
        <v>5.4433333333333334</v>
      </c>
      <c r="Y321" s="25">
        <f t="shared" si="102"/>
        <v>7.9850000000000003</v>
      </c>
      <c r="Z321" s="25">
        <v>9</v>
      </c>
      <c r="AA321" s="25">
        <f t="shared" si="103"/>
        <v>3.5566666666666671</v>
      </c>
    </row>
    <row r="322" spans="1:27" ht="50" customHeight="1" x14ac:dyDescent="0.15">
      <c r="A322" s="29" t="s">
        <v>374</v>
      </c>
      <c r="B322" s="28"/>
      <c r="C322" s="27" t="s">
        <v>12</v>
      </c>
      <c r="D322" s="28" t="s">
        <v>55</v>
      </c>
      <c r="E322" s="18" t="s">
        <v>277</v>
      </c>
      <c r="F322" s="18" t="s">
        <v>833</v>
      </c>
      <c r="G322" s="26" t="s">
        <v>182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8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9"/>
        <v>5.083333333333333</v>
      </c>
      <c r="U322" s="26">
        <v>45</v>
      </c>
      <c r="V322" s="25">
        <v>8</v>
      </c>
      <c r="W322" s="25">
        <f t="shared" si="100"/>
        <v>0.36</v>
      </c>
      <c r="X322" s="25">
        <f t="shared" si="101"/>
        <v>5.4433333333333334</v>
      </c>
      <c r="Y322" s="25">
        <f t="shared" si="102"/>
        <v>7.9850000000000003</v>
      </c>
      <c r="Z322" s="25">
        <v>9</v>
      </c>
      <c r="AA322" s="25">
        <f t="shared" si="103"/>
        <v>3.5566666666666671</v>
      </c>
    </row>
    <row r="323" spans="1:27" ht="50" hidden="1" customHeight="1" x14ac:dyDescent="0.15">
      <c r="A323" s="29" t="s">
        <v>375</v>
      </c>
      <c r="B323" s="28"/>
      <c r="C323" s="27" t="s">
        <v>12</v>
      </c>
      <c r="D323" s="28" t="s">
        <v>55</v>
      </c>
      <c r="E323" s="18" t="s">
        <v>977</v>
      </c>
      <c r="F323" s="18" t="s">
        <v>837</v>
      </c>
      <c r="G323" s="26" t="s">
        <v>182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8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9"/>
        <v>4.9083333333333332</v>
      </c>
      <c r="U323" s="26">
        <v>45</v>
      </c>
      <c r="V323" s="25">
        <v>8</v>
      </c>
      <c r="W323" s="25">
        <f t="shared" si="100"/>
        <v>0.36</v>
      </c>
      <c r="X323" s="25">
        <f t="shared" si="101"/>
        <v>5.2683333333333335</v>
      </c>
      <c r="Y323" s="25">
        <f t="shared" si="102"/>
        <v>7.7225000000000001</v>
      </c>
      <c r="Z323" s="25">
        <v>9</v>
      </c>
      <c r="AA323" s="25">
        <f t="shared" si="103"/>
        <v>3.7316666666666669</v>
      </c>
    </row>
    <row r="324" spans="1:27" ht="50" customHeight="1" x14ac:dyDescent="0.15">
      <c r="A324" s="29" t="s">
        <v>376</v>
      </c>
      <c r="B324" s="28"/>
      <c r="C324" s="27" t="s">
        <v>12</v>
      </c>
      <c r="D324" s="28" t="s">
        <v>55</v>
      </c>
      <c r="E324" s="18" t="s">
        <v>977</v>
      </c>
      <c r="F324" s="18" t="s">
        <v>840</v>
      </c>
      <c r="G324" s="26" t="s">
        <v>182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-</v>
      </c>
      <c r="L324" s="26"/>
      <c r="M324" s="24">
        <f t="shared" ref="M324:M329" si="105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6">R324/S324</f>
        <v>4.9083333333333332</v>
      </c>
      <c r="U324" s="26">
        <v>45</v>
      </c>
      <c r="V324" s="25">
        <v>8</v>
      </c>
      <c r="W324" s="25">
        <f t="shared" ref="W324:W329" si="107">U324*V324/1000</f>
        <v>0.36</v>
      </c>
      <c r="X324" s="25">
        <f t="shared" ref="X324:X329" si="108">T324+W324</f>
        <v>5.2683333333333335</v>
      </c>
      <c r="Y324" s="25">
        <f t="shared" ref="Y324:Y329" si="109">T324*1.5+W324</f>
        <v>7.7225000000000001</v>
      </c>
      <c r="Z324" s="25">
        <v>9</v>
      </c>
      <c r="AA324" s="25">
        <f t="shared" ref="AA324:AA329" si="110">Z324-T324-W324</f>
        <v>3.7316666666666669</v>
      </c>
    </row>
    <row r="325" spans="1:27" ht="50" hidden="1" customHeight="1" x14ac:dyDescent="0.15">
      <c r="A325" s="29" t="s">
        <v>338</v>
      </c>
      <c r="B325" s="28"/>
      <c r="C325" s="27" t="s">
        <v>12</v>
      </c>
      <c r="D325" s="28" t="s">
        <v>53</v>
      </c>
      <c r="E325" s="18" t="s">
        <v>278</v>
      </c>
      <c r="F325" s="18" t="s">
        <v>837</v>
      </c>
      <c r="G325" s="26" t="s">
        <v>182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5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6"/>
        <v>9.2222222222222214</v>
      </c>
      <c r="U325" s="26">
        <v>150</v>
      </c>
      <c r="V325" s="25">
        <v>10</v>
      </c>
      <c r="W325" s="25">
        <f t="shared" si="107"/>
        <v>1.5</v>
      </c>
      <c r="X325" s="25">
        <f t="shared" si="108"/>
        <v>10.722222222222221</v>
      </c>
      <c r="Y325" s="25">
        <f t="shared" si="109"/>
        <v>15.333333333333332</v>
      </c>
      <c r="Z325" s="25">
        <v>20</v>
      </c>
      <c r="AA325" s="25">
        <f t="shared" si="110"/>
        <v>9.2777777777777786</v>
      </c>
    </row>
    <row r="326" spans="1:27" ht="50" hidden="1" customHeight="1" x14ac:dyDescent="0.15">
      <c r="A326" s="29" t="s">
        <v>377</v>
      </c>
      <c r="B326" s="28"/>
      <c r="C326" s="27" t="s">
        <v>12</v>
      </c>
      <c r="D326" s="28" t="s">
        <v>55</v>
      </c>
      <c r="E326" s="18" t="s">
        <v>978</v>
      </c>
      <c r="F326" s="18" t="s">
        <v>840</v>
      </c>
      <c r="G326" s="26" t="s">
        <v>182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5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6"/>
        <v>7.166666666666667</v>
      </c>
      <c r="U326" s="26">
        <v>45</v>
      </c>
      <c r="V326" s="25">
        <v>8</v>
      </c>
      <c r="W326" s="25">
        <f t="shared" si="107"/>
        <v>0.36</v>
      </c>
      <c r="X326" s="25">
        <f t="shared" si="108"/>
        <v>7.5266666666666673</v>
      </c>
      <c r="Y326" s="25">
        <f t="shared" si="109"/>
        <v>11.11</v>
      </c>
      <c r="Z326" s="25">
        <v>9</v>
      </c>
      <c r="AA326" s="25">
        <f t="shared" si="110"/>
        <v>1.4733333333333332</v>
      </c>
    </row>
    <row r="327" spans="1:27" ht="50" customHeight="1" x14ac:dyDescent="0.15">
      <c r="A327" s="29" t="s">
        <v>420</v>
      </c>
      <c r="B327" s="28"/>
      <c r="C327" s="27" t="s">
        <v>12</v>
      </c>
      <c r="D327" s="28" t="s">
        <v>55</v>
      </c>
      <c r="E327" s="18" t="s">
        <v>978</v>
      </c>
      <c r="F327" s="18" t="s">
        <v>841</v>
      </c>
      <c r="G327" s="26" t="s">
        <v>182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-</v>
      </c>
      <c r="L327" s="26"/>
      <c r="M327" s="24">
        <f t="shared" si="105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6"/>
        <v>7.166666666666667</v>
      </c>
      <c r="U327" s="26">
        <v>45</v>
      </c>
      <c r="V327" s="25">
        <v>8</v>
      </c>
      <c r="W327" s="25">
        <f t="shared" si="107"/>
        <v>0.36</v>
      </c>
      <c r="X327" s="25">
        <f t="shared" si="108"/>
        <v>7.5266666666666673</v>
      </c>
      <c r="Y327" s="25">
        <f t="shared" si="109"/>
        <v>11.11</v>
      </c>
      <c r="Z327" s="25">
        <v>9</v>
      </c>
      <c r="AA327" s="25">
        <f t="shared" si="110"/>
        <v>1.4733333333333332</v>
      </c>
    </row>
    <row r="328" spans="1:27" ht="50" customHeight="1" x14ac:dyDescent="0.15">
      <c r="A328" s="47" t="s">
        <v>427</v>
      </c>
      <c r="B328" s="28"/>
      <c r="C328" s="27" t="s">
        <v>12</v>
      </c>
      <c r="D328" s="28" t="s">
        <v>53</v>
      </c>
      <c r="E328" s="18" t="s">
        <v>279</v>
      </c>
      <c r="F328" s="18" t="s">
        <v>841</v>
      </c>
      <c r="G328" s="26" t="s">
        <v>182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5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6"/>
        <v>9.2222222222222214</v>
      </c>
      <c r="U328" s="26">
        <v>150</v>
      </c>
      <c r="V328" s="25">
        <v>10</v>
      </c>
      <c r="W328" s="25">
        <f t="shared" si="107"/>
        <v>1.5</v>
      </c>
      <c r="X328" s="25">
        <f t="shared" si="108"/>
        <v>10.722222222222221</v>
      </c>
      <c r="Y328" s="25">
        <f t="shared" si="109"/>
        <v>15.333333333333332</v>
      </c>
      <c r="Z328" s="25">
        <v>15</v>
      </c>
      <c r="AA328" s="25">
        <f t="shared" si="110"/>
        <v>4.2777777777777786</v>
      </c>
    </row>
    <row r="329" spans="1:27" ht="50" customHeight="1" x14ac:dyDescent="0.15">
      <c r="A329" s="29" t="s">
        <v>428</v>
      </c>
      <c r="B329" s="28"/>
      <c r="C329" s="27" t="s">
        <v>12</v>
      </c>
      <c r="D329" s="28" t="s">
        <v>53</v>
      </c>
      <c r="E329" s="18" t="s">
        <v>280</v>
      </c>
      <c r="F329" s="18" t="s">
        <v>840</v>
      </c>
      <c r="G329" s="26" t="s">
        <v>182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5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6"/>
        <v>9.2222222222222214</v>
      </c>
      <c r="U329" s="26">
        <v>150</v>
      </c>
      <c r="V329" s="25">
        <v>10</v>
      </c>
      <c r="W329" s="25">
        <f t="shared" si="107"/>
        <v>1.5</v>
      </c>
      <c r="X329" s="25">
        <f t="shared" si="108"/>
        <v>10.722222222222221</v>
      </c>
      <c r="Y329" s="25">
        <f t="shared" si="109"/>
        <v>15.333333333333332</v>
      </c>
      <c r="Z329" s="25">
        <v>15</v>
      </c>
      <c r="AA329" s="25">
        <f t="shared" si="110"/>
        <v>4.2777777777777786</v>
      </c>
    </row>
    <row r="330" spans="1:27" ht="60" customHeight="1" x14ac:dyDescent="0.15">
      <c r="A330" s="29" t="s">
        <v>429</v>
      </c>
      <c r="B330" s="38"/>
      <c r="C330" s="27" t="s">
        <v>12</v>
      </c>
      <c r="D330" s="38" t="s">
        <v>55</v>
      </c>
      <c r="E330" s="58" t="s">
        <v>871</v>
      </c>
      <c r="F330" s="18" t="s">
        <v>841</v>
      </c>
      <c r="G330" s="40" t="s">
        <v>182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-</v>
      </c>
      <c r="L330" s="40"/>
      <c r="M330" s="24">
        <f t="shared" ref="M330" si="111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2">R330/S330</f>
        <v>4.9083333333333332</v>
      </c>
      <c r="U330" s="40">
        <v>45</v>
      </c>
      <c r="V330" s="25">
        <v>8</v>
      </c>
      <c r="W330" s="25">
        <f t="shared" ref="W330" si="113">U330*V330/1000</f>
        <v>0.36</v>
      </c>
      <c r="X330" s="25">
        <f t="shared" ref="X330" si="114">T330+W330</f>
        <v>5.2683333333333335</v>
      </c>
      <c r="Y330" s="25">
        <f t="shared" ref="Y330" si="115">T330*1.5+W330</f>
        <v>7.7225000000000001</v>
      </c>
      <c r="Z330" s="25">
        <v>9</v>
      </c>
      <c r="AA330" s="25">
        <f t="shared" ref="AA330" si="116">Z330-T330-W330</f>
        <v>3.7316666666666669</v>
      </c>
    </row>
    <row r="331" spans="1:27" ht="54" hidden="1" customHeight="1" x14ac:dyDescent="0.15">
      <c r="A331" s="29" t="s">
        <v>453</v>
      </c>
      <c r="B331" s="28"/>
      <c r="C331" s="27" t="s">
        <v>12</v>
      </c>
      <c r="D331" s="28" t="s">
        <v>53</v>
      </c>
      <c r="E331" s="58" t="s">
        <v>872</v>
      </c>
      <c r="F331" s="18" t="s">
        <v>840</v>
      </c>
      <c r="G331" s="40" t="s">
        <v>182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7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8">R331/S331</f>
        <v>6.833333333333333</v>
      </c>
      <c r="U331" s="26">
        <v>500</v>
      </c>
      <c r="V331" s="25">
        <v>8</v>
      </c>
      <c r="W331" s="25">
        <f t="shared" ref="W331:W337" si="119">U331*V331/1000</f>
        <v>4</v>
      </c>
      <c r="X331" s="25">
        <f t="shared" ref="X331:X337" si="120">T331+W331</f>
        <v>10.833333333333332</v>
      </c>
      <c r="Y331" s="25">
        <f t="shared" ref="Y331:Y337" si="121">T331*1.5+W331</f>
        <v>14.25</v>
      </c>
      <c r="Z331" s="25">
        <v>18</v>
      </c>
      <c r="AA331" s="25">
        <f t="shared" ref="AA331:AA337" si="122">Z331-T331-W331</f>
        <v>7.1666666666666679</v>
      </c>
    </row>
    <row r="332" spans="1:27" ht="60" hidden="1" customHeight="1" x14ac:dyDescent="0.15">
      <c r="A332" s="57" t="s">
        <v>497</v>
      </c>
      <c r="B332" s="28"/>
      <c r="C332" s="27" t="s">
        <v>12</v>
      </c>
      <c r="D332" s="28" t="s">
        <v>288</v>
      </c>
      <c r="E332" s="58" t="s">
        <v>798</v>
      </c>
      <c r="F332" s="18" t="s">
        <v>837</v>
      </c>
      <c r="G332" s="40" t="s">
        <v>182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7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8"/>
        <v>4.5</v>
      </c>
      <c r="U332" s="26">
        <v>150</v>
      </c>
      <c r="V332" s="25">
        <v>17</v>
      </c>
      <c r="W332" s="25">
        <f t="shared" si="119"/>
        <v>2.5499999999999998</v>
      </c>
      <c r="X332" s="25">
        <f t="shared" si="120"/>
        <v>7.05</v>
      </c>
      <c r="Y332" s="25">
        <f t="shared" si="121"/>
        <v>9.3000000000000007</v>
      </c>
      <c r="Z332" s="25">
        <v>12</v>
      </c>
      <c r="AA332" s="25">
        <f t="shared" si="122"/>
        <v>4.95</v>
      </c>
    </row>
    <row r="333" spans="1:27" ht="71" hidden="1" customHeight="1" x14ac:dyDescent="0.15">
      <c r="A333" s="29" t="s">
        <v>454</v>
      </c>
      <c r="B333" s="28"/>
      <c r="C333" s="27" t="s">
        <v>12</v>
      </c>
      <c r="D333" s="28" t="s">
        <v>53</v>
      </c>
      <c r="E333" s="58" t="s">
        <v>873</v>
      </c>
      <c r="F333" s="18" t="s">
        <v>833</v>
      </c>
      <c r="G333" s="40" t="s">
        <v>182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7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8"/>
        <v>4.333333333333333</v>
      </c>
      <c r="U333" s="26">
        <v>150</v>
      </c>
      <c r="V333" s="25">
        <v>17</v>
      </c>
      <c r="W333" s="25">
        <f t="shared" si="119"/>
        <v>2.5499999999999998</v>
      </c>
      <c r="X333" s="25">
        <f t="shared" si="120"/>
        <v>6.8833333333333329</v>
      </c>
      <c r="Y333" s="25">
        <f t="shared" si="121"/>
        <v>9.0500000000000007</v>
      </c>
      <c r="Z333" s="25">
        <v>12</v>
      </c>
      <c r="AA333" s="25">
        <f t="shared" si="122"/>
        <v>5.1166666666666671</v>
      </c>
    </row>
    <row r="334" spans="1:27" ht="69" customHeight="1" x14ac:dyDescent="0.15">
      <c r="A334" s="29" t="s">
        <v>460</v>
      </c>
      <c r="B334" s="28"/>
      <c r="C334" s="27" t="s">
        <v>12</v>
      </c>
      <c r="D334" s="28" t="s">
        <v>53</v>
      </c>
      <c r="E334" s="58" t="s">
        <v>874</v>
      </c>
      <c r="F334" s="18" t="s">
        <v>837</v>
      </c>
      <c r="G334" s="40" t="s">
        <v>182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-</v>
      </c>
      <c r="L334" s="26"/>
      <c r="M334" s="24">
        <f t="shared" si="117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8"/>
        <v>4.5555555555555554</v>
      </c>
      <c r="U334" s="26">
        <v>150</v>
      </c>
      <c r="V334" s="25">
        <v>17</v>
      </c>
      <c r="W334" s="25">
        <f t="shared" si="119"/>
        <v>2.5499999999999998</v>
      </c>
      <c r="X334" s="25">
        <f t="shared" si="120"/>
        <v>7.1055555555555552</v>
      </c>
      <c r="Y334" s="25">
        <f t="shared" si="121"/>
        <v>9.3833333333333329</v>
      </c>
      <c r="Z334" s="25">
        <v>12</v>
      </c>
      <c r="AA334" s="25">
        <f t="shared" si="122"/>
        <v>4.8944444444444448</v>
      </c>
    </row>
    <row r="335" spans="1:27" ht="70" hidden="1" customHeight="1" x14ac:dyDescent="0.15">
      <c r="A335" s="29" t="s">
        <v>461</v>
      </c>
      <c r="B335" s="28"/>
      <c r="C335" s="27" t="s">
        <v>12</v>
      </c>
      <c r="D335" s="28" t="s">
        <v>53</v>
      </c>
      <c r="E335" s="58" t="s">
        <v>874</v>
      </c>
      <c r="F335" s="18" t="s">
        <v>840</v>
      </c>
      <c r="G335" s="40" t="s">
        <v>182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7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8"/>
        <v>4.5555555555555554</v>
      </c>
      <c r="U335" s="26">
        <v>150</v>
      </c>
      <c r="V335" s="25">
        <v>17</v>
      </c>
      <c r="W335" s="25">
        <f t="shared" si="119"/>
        <v>2.5499999999999998</v>
      </c>
      <c r="X335" s="25">
        <f t="shared" si="120"/>
        <v>7.1055555555555552</v>
      </c>
      <c r="Y335" s="25">
        <f t="shared" si="121"/>
        <v>9.3833333333333329</v>
      </c>
      <c r="Z335" s="25">
        <v>12</v>
      </c>
      <c r="AA335" s="25">
        <f t="shared" si="122"/>
        <v>4.8944444444444448</v>
      </c>
    </row>
    <row r="336" spans="1:27" ht="59" hidden="1" customHeight="1" x14ac:dyDescent="0.15">
      <c r="A336" s="29" t="s">
        <v>462</v>
      </c>
      <c r="B336" s="28"/>
      <c r="C336" s="27" t="s">
        <v>12</v>
      </c>
      <c r="D336" s="28" t="s">
        <v>53</v>
      </c>
      <c r="E336" s="58" t="s">
        <v>875</v>
      </c>
      <c r="F336" s="18" t="s">
        <v>833</v>
      </c>
      <c r="G336" s="26" t="s">
        <v>182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7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8"/>
        <v>4.5555555555555554</v>
      </c>
      <c r="U336" s="26">
        <v>150</v>
      </c>
      <c r="V336" s="25">
        <v>17</v>
      </c>
      <c r="W336" s="25">
        <f t="shared" si="119"/>
        <v>2.5499999999999998</v>
      </c>
      <c r="X336" s="25">
        <f t="shared" si="120"/>
        <v>7.1055555555555552</v>
      </c>
      <c r="Y336" s="25">
        <f t="shared" si="121"/>
        <v>9.3833333333333329</v>
      </c>
      <c r="Z336" s="25">
        <v>12</v>
      </c>
      <c r="AA336" s="25">
        <f t="shared" si="122"/>
        <v>4.8944444444444448</v>
      </c>
    </row>
    <row r="337" spans="1:27" ht="61" hidden="1" customHeight="1" x14ac:dyDescent="0.15">
      <c r="A337" s="29" t="s">
        <v>463</v>
      </c>
      <c r="B337" s="28"/>
      <c r="C337" s="27" t="s">
        <v>12</v>
      </c>
      <c r="D337" s="28" t="s">
        <v>53</v>
      </c>
      <c r="E337" s="58" t="s">
        <v>875</v>
      </c>
      <c r="F337" s="18" t="s">
        <v>840</v>
      </c>
      <c r="G337" s="26" t="s">
        <v>182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7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8"/>
        <v>4.5555555555555554</v>
      </c>
      <c r="U337" s="26">
        <v>150</v>
      </c>
      <c r="V337" s="25">
        <v>17</v>
      </c>
      <c r="W337" s="25">
        <f t="shared" si="119"/>
        <v>2.5499999999999998</v>
      </c>
      <c r="X337" s="25">
        <f t="shared" si="120"/>
        <v>7.1055555555555552</v>
      </c>
      <c r="Y337" s="25">
        <f t="shared" si="121"/>
        <v>9.3833333333333329</v>
      </c>
      <c r="Z337" s="25">
        <v>12</v>
      </c>
      <c r="AA337" s="25">
        <f t="shared" si="122"/>
        <v>4.8944444444444448</v>
      </c>
    </row>
    <row r="338" spans="1:27" ht="58" hidden="1" customHeight="1" x14ac:dyDescent="0.15">
      <c r="A338" s="29" t="s">
        <v>467</v>
      </c>
      <c r="B338" s="28"/>
      <c r="C338" s="27" t="s">
        <v>12</v>
      </c>
      <c r="D338" s="28" t="s">
        <v>53</v>
      </c>
      <c r="E338" s="58" t="s">
        <v>876</v>
      </c>
      <c r="F338" s="18" t="s">
        <v>833</v>
      </c>
      <c r="G338" s="26" t="s">
        <v>468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3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4">R338/S338</f>
        <v>13.777777777777779</v>
      </c>
      <c r="U338" s="26">
        <v>150</v>
      </c>
      <c r="V338" s="25">
        <v>10</v>
      </c>
      <c r="W338" s="25">
        <f t="shared" ref="W338:W352" si="125">U338*V338/1000</f>
        <v>1.5</v>
      </c>
      <c r="X338" s="25">
        <f t="shared" ref="X338:X352" si="126">T338+W338</f>
        <v>15.277777777777779</v>
      </c>
      <c r="Y338" s="25">
        <f t="shared" ref="Y338:Y352" si="127">T338*1.5+W338</f>
        <v>22.166666666666668</v>
      </c>
      <c r="Z338" s="25">
        <v>20</v>
      </c>
      <c r="AA338" s="25">
        <f t="shared" ref="AA338:AA352" si="128">Z338-T338-W338</f>
        <v>4.7222222222222214</v>
      </c>
    </row>
    <row r="339" spans="1:27" ht="60" hidden="1" customHeight="1" x14ac:dyDescent="0.15">
      <c r="A339" s="29" t="s">
        <v>469</v>
      </c>
      <c r="B339" s="28"/>
      <c r="C339" s="27" t="s">
        <v>12</v>
      </c>
      <c r="D339" s="28" t="s">
        <v>55</v>
      </c>
      <c r="E339" s="58" t="s">
        <v>877</v>
      </c>
      <c r="F339" s="18" t="s">
        <v>833</v>
      </c>
      <c r="G339" s="26" t="s">
        <v>468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3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4"/>
        <v>7.166666666666667</v>
      </c>
      <c r="U339" s="26">
        <v>40</v>
      </c>
      <c r="V339" s="25">
        <v>10</v>
      </c>
      <c r="W339" s="25">
        <f t="shared" si="125"/>
        <v>0.4</v>
      </c>
      <c r="X339" s="25">
        <f t="shared" si="126"/>
        <v>7.5666666666666673</v>
      </c>
      <c r="Y339" s="25">
        <f t="shared" si="127"/>
        <v>11.15</v>
      </c>
      <c r="Z339" s="25">
        <f>ROUNDUP(Y339,0)</f>
        <v>12</v>
      </c>
      <c r="AA339" s="25">
        <f t="shared" si="128"/>
        <v>4.4333333333333327</v>
      </c>
    </row>
    <row r="340" spans="1:27" ht="63" hidden="1" customHeight="1" x14ac:dyDescent="0.15">
      <c r="A340" s="29" t="s">
        <v>470</v>
      </c>
      <c r="B340" s="28"/>
      <c r="C340" s="27" t="s">
        <v>12</v>
      </c>
      <c r="D340" s="28" t="s">
        <v>55</v>
      </c>
      <c r="E340" s="58" t="s">
        <v>878</v>
      </c>
      <c r="F340" s="18" t="s">
        <v>833</v>
      </c>
      <c r="G340" s="26" t="s">
        <v>468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3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4"/>
        <v>11</v>
      </c>
      <c r="U340" s="26">
        <v>40</v>
      </c>
      <c r="V340" s="25">
        <v>10</v>
      </c>
      <c r="W340" s="25">
        <f t="shared" si="125"/>
        <v>0.4</v>
      </c>
      <c r="X340" s="25">
        <f t="shared" si="126"/>
        <v>11.4</v>
      </c>
      <c r="Y340" s="25">
        <f t="shared" si="127"/>
        <v>16.899999999999999</v>
      </c>
      <c r="Z340" s="25">
        <v>15</v>
      </c>
      <c r="AA340" s="25">
        <f t="shared" si="128"/>
        <v>3.6</v>
      </c>
    </row>
    <row r="341" spans="1:27" ht="54" hidden="1" customHeight="1" x14ac:dyDescent="0.15">
      <c r="A341" s="29" t="s">
        <v>459</v>
      </c>
      <c r="B341" s="28"/>
      <c r="C341" s="27" t="s">
        <v>12</v>
      </c>
      <c r="D341" s="28" t="s">
        <v>288</v>
      </c>
      <c r="E341" s="58" t="s">
        <v>879</v>
      </c>
      <c r="F341" s="18" t="s">
        <v>833</v>
      </c>
      <c r="G341" s="26" t="s">
        <v>468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3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4"/>
        <v>27.611111111111111</v>
      </c>
      <c r="U341" s="26">
        <v>350</v>
      </c>
      <c r="V341" s="25">
        <v>10</v>
      </c>
      <c r="W341" s="25">
        <f t="shared" si="125"/>
        <v>3.5</v>
      </c>
      <c r="X341" s="25">
        <f t="shared" si="126"/>
        <v>31.111111111111111</v>
      </c>
      <c r="Y341" s="25">
        <f t="shared" si="127"/>
        <v>44.916666666666664</v>
      </c>
      <c r="Z341" s="25">
        <v>35</v>
      </c>
      <c r="AA341" s="25">
        <f t="shared" si="128"/>
        <v>3.8888888888888893</v>
      </c>
    </row>
    <row r="342" spans="1:27" ht="59" hidden="1" customHeight="1" x14ac:dyDescent="0.15">
      <c r="A342" s="29" t="s">
        <v>471</v>
      </c>
      <c r="B342" s="28"/>
      <c r="C342" s="27" t="s">
        <v>12</v>
      </c>
      <c r="D342" s="28" t="s">
        <v>53</v>
      </c>
      <c r="E342" s="58" t="s">
        <v>880</v>
      </c>
      <c r="F342" s="18" t="s">
        <v>840</v>
      </c>
      <c r="G342" s="26" t="s">
        <v>468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3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4"/>
        <v>9.4444444444444446</v>
      </c>
      <c r="U342" s="26">
        <v>350</v>
      </c>
      <c r="V342" s="25">
        <v>10</v>
      </c>
      <c r="W342" s="25">
        <f t="shared" si="125"/>
        <v>3.5</v>
      </c>
      <c r="X342" s="25">
        <f t="shared" si="126"/>
        <v>12.944444444444445</v>
      </c>
      <c r="Y342" s="25">
        <f t="shared" si="127"/>
        <v>17.666666666666668</v>
      </c>
      <c r="Z342" s="25">
        <v>20</v>
      </c>
      <c r="AA342" s="25">
        <f t="shared" si="128"/>
        <v>7.0555555555555554</v>
      </c>
    </row>
    <row r="343" spans="1:27" ht="60" hidden="1" customHeight="1" x14ac:dyDescent="0.15">
      <c r="A343" s="29" t="s">
        <v>472</v>
      </c>
      <c r="B343" s="28"/>
      <c r="C343" s="27" t="s">
        <v>12</v>
      </c>
      <c r="D343" s="28" t="s">
        <v>53</v>
      </c>
      <c r="E343" s="58" t="s">
        <v>880</v>
      </c>
      <c r="F343" s="18" t="s">
        <v>837</v>
      </c>
      <c r="G343" s="26" t="s">
        <v>468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3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4"/>
        <v>9.4444444444444446</v>
      </c>
      <c r="U343" s="26">
        <v>350</v>
      </c>
      <c r="V343" s="25">
        <v>10</v>
      </c>
      <c r="W343" s="25">
        <f t="shared" si="125"/>
        <v>3.5</v>
      </c>
      <c r="X343" s="25">
        <f t="shared" si="126"/>
        <v>12.944444444444445</v>
      </c>
      <c r="Y343" s="25">
        <f t="shared" si="127"/>
        <v>17.666666666666668</v>
      </c>
      <c r="Z343" s="25">
        <v>20</v>
      </c>
      <c r="AA343" s="25">
        <f t="shared" si="128"/>
        <v>7.0555555555555554</v>
      </c>
    </row>
    <row r="344" spans="1:27" ht="52" hidden="1" customHeight="1" x14ac:dyDescent="0.15">
      <c r="A344" s="29" t="s">
        <v>473</v>
      </c>
      <c r="B344" s="28"/>
      <c r="C344" s="27" t="s">
        <v>12</v>
      </c>
      <c r="D344" s="28" t="s">
        <v>53</v>
      </c>
      <c r="E344" s="58" t="s">
        <v>881</v>
      </c>
      <c r="F344" s="18" t="s">
        <v>833</v>
      </c>
      <c r="G344" s="26" t="s">
        <v>468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3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4"/>
        <v>4.7222222222222223</v>
      </c>
      <c r="U344" s="26">
        <v>100</v>
      </c>
      <c r="V344" s="25">
        <v>10</v>
      </c>
      <c r="W344" s="25">
        <f t="shared" si="125"/>
        <v>1</v>
      </c>
      <c r="X344" s="25">
        <f t="shared" si="126"/>
        <v>5.7222222222222223</v>
      </c>
      <c r="Y344" s="25">
        <f t="shared" si="127"/>
        <v>8.0833333333333339</v>
      </c>
      <c r="Z344" s="25">
        <v>12</v>
      </c>
      <c r="AA344" s="25">
        <f t="shared" si="128"/>
        <v>6.2777777777777777</v>
      </c>
    </row>
    <row r="345" spans="1:27" ht="59" hidden="1" customHeight="1" x14ac:dyDescent="0.15">
      <c r="A345" s="29" t="s">
        <v>474</v>
      </c>
      <c r="B345" s="28"/>
      <c r="C345" s="27" t="s">
        <v>12</v>
      </c>
      <c r="D345" s="28" t="s">
        <v>55</v>
      </c>
      <c r="E345" s="58" t="s">
        <v>882</v>
      </c>
      <c r="F345" s="18" t="s">
        <v>840</v>
      </c>
      <c r="G345" s="26" t="s">
        <v>468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3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4"/>
        <v>4.7222222222222223</v>
      </c>
      <c r="U345" s="26">
        <v>30</v>
      </c>
      <c r="V345" s="25">
        <v>10</v>
      </c>
      <c r="W345" s="25">
        <f t="shared" si="125"/>
        <v>0.3</v>
      </c>
      <c r="X345" s="25">
        <f t="shared" si="126"/>
        <v>5.0222222222222221</v>
      </c>
      <c r="Y345" s="25">
        <f t="shared" si="127"/>
        <v>7.3833333333333337</v>
      </c>
      <c r="Z345" s="25">
        <v>9</v>
      </c>
      <c r="AA345" s="25">
        <f t="shared" si="128"/>
        <v>3.9777777777777779</v>
      </c>
    </row>
    <row r="346" spans="1:27" ht="59" customHeight="1" x14ac:dyDescent="0.15">
      <c r="A346" s="29" t="s">
        <v>475</v>
      </c>
      <c r="B346" s="28"/>
      <c r="C346" s="27" t="s">
        <v>12</v>
      </c>
      <c r="D346" s="28" t="s">
        <v>55</v>
      </c>
      <c r="E346" s="58" t="s">
        <v>882</v>
      </c>
      <c r="F346" s="18" t="s">
        <v>837</v>
      </c>
      <c r="G346" s="26" t="s">
        <v>468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3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4"/>
        <v>4.7222222222222223</v>
      </c>
      <c r="U346" s="26">
        <v>30</v>
      </c>
      <c r="V346" s="25">
        <v>10</v>
      </c>
      <c r="W346" s="25">
        <f t="shared" si="125"/>
        <v>0.3</v>
      </c>
      <c r="X346" s="25">
        <f t="shared" si="126"/>
        <v>5.0222222222222221</v>
      </c>
      <c r="Y346" s="25">
        <f t="shared" si="127"/>
        <v>7.3833333333333337</v>
      </c>
      <c r="Z346" s="25">
        <v>9</v>
      </c>
      <c r="AA346" s="25">
        <f t="shared" si="128"/>
        <v>3.9777777777777779</v>
      </c>
    </row>
    <row r="347" spans="1:27" ht="54" hidden="1" customHeight="1" x14ac:dyDescent="0.15">
      <c r="A347" s="29" t="s">
        <v>476</v>
      </c>
      <c r="B347" s="28"/>
      <c r="C347" s="27" t="s">
        <v>12</v>
      </c>
      <c r="D347" s="28" t="s">
        <v>55</v>
      </c>
      <c r="E347" s="58" t="s">
        <v>882</v>
      </c>
      <c r="F347" s="18" t="s">
        <v>840</v>
      </c>
      <c r="G347" s="26" t="s">
        <v>468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3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4"/>
        <v>4.7222222222222223</v>
      </c>
      <c r="U347" s="26">
        <v>30</v>
      </c>
      <c r="V347" s="25">
        <v>10</v>
      </c>
      <c r="W347" s="25">
        <f t="shared" si="125"/>
        <v>0.3</v>
      </c>
      <c r="X347" s="25">
        <f t="shared" si="126"/>
        <v>5.0222222222222221</v>
      </c>
      <c r="Y347" s="25">
        <f t="shared" si="127"/>
        <v>7.3833333333333337</v>
      </c>
      <c r="Z347" s="25">
        <v>9</v>
      </c>
      <c r="AA347" s="25">
        <f t="shared" si="128"/>
        <v>3.9777777777777779</v>
      </c>
    </row>
    <row r="348" spans="1:27" ht="52" customHeight="1" x14ac:dyDescent="0.15">
      <c r="A348" s="29" t="s">
        <v>477</v>
      </c>
      <c r="B348" s="28"/>
      <c r="C348" s="27" t="s">
        <v>12</v>
      </c>
      <c r="D348" s="28" t="s">
        <v>55</v>
      </c>
      <c r="E348" s="58" t="s">
        <v>882</v>
      </c>
      <c r="F348" s="18" t="s">
        <v>837</v>
      </c>
      <c r="G348" s="26" t="s">
        <v>468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3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4"/>
        <v>4.7222222222222223</v>
      </c>
      <c r="U348" s="26">
        <v>30</v>
      </c>
      <c r="V348" s="25">
        <v>10</v>
      </c>
      <c r="W348" s="25">
        <f t="shared" si="125"/>
        <v>0.3</v>
      </c>
      <c r="X348" s="25">
        <f t="shared" si="126"/>
        <v>5.0222222222222221</v>
      </c>
      <c r="Y348" s="25">
        <f t="shared" si="127"/>
        <v>7.3833333333333337</v>
      </c>
      <c r="Z348" s="25">
        <v>9</v>
      </c>
      <c r="AA348" s="25">
        <f t="shared" si="128"/>
        <v>3.9777777777777779</v>
      </c>
    </row>
    <row r="349" spans="1:27" ht="49" customHeight="1" x14ac:dyDescent="0.15">
      <c r="A349" s="29" t="s">
        <v>478</v>
      </c>
      <c r="B349" s="28"/>
      <c r="C349" s="27" t="s">
        <v>12</v>
      </c>
      <c r="D349" s="28" t="s">
        <v>53</v>
      </c>
      <c r="E349" s="58" t="s">
        <v>883</v>
      </c>
      <c r="F349" s="18" t="s">
        <v>837</v>
      </c>
      <c r="G349" s="26" t="s">
        <v>468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-</v>
      </c>
      <c r="L349" s="26"/>
      <c r="M349" s="24">
        <f t="shared" si="123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4"/>
        <v>9.4444444444444446</v>
      </c>
      <c r="U349" s="26">
        <v>250</v>
      </c>
      <c r="V349" s="25">
        <v>10</v>
      </c>
      <c r="W349" s="25">
        <f t="shared" si="125"/>
        <v>2.5</v>
      </c>
      <c r="X349" s="25">
        <f t="shared" si="126"/>
        <v>11.944444444444445</v>
      </c>
      <c r="Y349" s="25">
        <f t="shared" si="127"/>
        <v>16.666666666666668</v>
      </c>
      <c r="Z349" s="25">
        <v>18</v>
      </c>
      <c r="AA349" s="25">
        <f t="shared" si="128"/>
        <v>6.0555555555555554</v>
      </c>
    </row>
    <row r="350" spans="1:27" ht="55" hidden="1" customHeight="1" x14ac:dyDescent="0.15">
      <c r="A350" s="29" t="s">
        <v>479</v>
      </c>
      <c r="B350" s="28"/>
      <c r="C350" s="27" t="s">
        <v>12</v>
      </c>
      <c r="D350" s="28" t="s">
        <v>53</v>
      </c>
      <c r="E350" s="58" t="s">
        <v>883</v>
      </c>
      <c r="F350" s="18" t="s">
        <v>837</v>
      </c>
      <c r="G350" s="26" t="s">
        <v>468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3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4"/>
        <v>9.4444444444444446</v>
      </c>
      <c r="U350" s="26">
        <v>250</v>
      </c>
      <c r="V350" s="25">
        <v>10</v>
      </c>
      <c r="W350" s="25">
        <f t="shared" si="125"/>
        <v>2.5</v>
      </c>
      <c r="X350" s="25">
        <f t="shared" si="126"/>
        <v>11.944444444444445</v>
      </c>
      <c r="Y350" s="25">
        <f t="shared" si="127"/>
        <v>16.666666666666668</v>
      </c>
      <c r="Z350" s="25">
        <v>18</v>
      </c>
      <c r="AA350" s="25">
        <f t="shared" si="128"/>
        <v>6.0555555555555554</v>
      </c>
    </row>
    <row r="351" spans="1:27" ht="60" hidden="1" customHeight="1" x14ac:dyDescent="0.15">
      <c r="A351" s="29" t="s">
        <v>480</v>
      </c>
      <c r="B351" s="28"/>
      <c r="C351" s="27" t="s">
        <v>12</v>
      </c>
      <c r="D351" s="28" t="s">
        <v>53</v>
      </c>
      <c r="E351" s="58" t="s">
        <v>884</v>
      </c>
      <c r="F351" s="18" t="s">
        <v>837</v>
      </c>
      <c r="G351" s="26" t="s">
        <v>468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3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4"/>
        <v>9.4444444444444446</v>
      </c>
      <c r="U351" s="26">
        <v>250</v>
      </c>
      <c r="V351" s="25">
        <v>10</v>
      </c>
      <c r="W351" s="25">
        <f t="shared" si="125"/>
        <v>2.5</v>
      </c>
      <c r="X351" s="25">
        <f t="shared" si="126"/>
        <v>11.944444444444445</v>
      </c>
      <c r="Y351" s="25">
        <f t="shared" si="127"/>
        <v>16.666666666666668</v>
      </c>
      <c r="Z351" s="25">
        <v>18</v>
      </c>
      <c r="AA351" s="25">
        <f t="shared" si="128"/>
        <v>6.0555555555555554</v>
      </c>
    </row>
    <row r="352" spans="1:27" ht="64" hidden="1" customHeight="1" x14ac:dyDescent="0.15">
      <c r="A352" s="29" t="s">
        <v>481</v>
      </c>
      <c r="B352" s="28"/>
      <c r="C352" s="27" t="s">
        <v>12</v>
      </c>
      <c r="D352" s="28" t="s">
        <v>53</v>
      </c>
      <c r="E352" s="58" t="s">
        <v>885</v>
      </c>
      <c r="F352" s="18" t="s">
        <v>840</v>
      </c>
      <c r="G352" s="26" t="s">
        <v>468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3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4"/>
        <v>9.4444444444444446</v>
      </c>
      <c r="U352" s="26">
        <v>250</v>
      </c>
      <c r="V352" s="25">
        <v>10</v>
      </c>
      <c r="W352" s="25">
        <f t="shared" si="125"/>
        <v>2.5</v>
      </c>
      <c r="X352" s="25">
        <f t="shared" si="126"/>
        <v>11.944444444444445</v>
      </c>
      <c r="Y352" s="25">
        <f t="shared" si="127"/>
        <v>16.666666666666668</v>
      </c>
      <c r="Z352" s="25">
        <v>18</v>
      </c>
      <c r="AA352" s="25">
        <f t="shared" si="128"/>
        <v>6.0555555555555554</v>
      </c>
    </row>
    <row r="353" spans="1:27" ht="64" hidden="1" customHeight="1" x14ac:dyDescent="0.15">
      <c r="A353" s="29" t="s">
        <v>498</v>
      </c>
      <c r="B353" s="28"/>
      <c r="C353" s="27" t="s">
        <v>12</v>
      </c>
      <c r="D353" s="28" t="s">
        <v>226</v>
      </c>
      <c r="E353" s="58" t="s">
        <v>870</v>
      </c>
      <c r="F353" s="18" t="s">
        <v>869</v>
      </c>
      <c r="G353" s="26" t="s">
        <v>468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9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30">R353/S353</f>
        <v>10.833333333333334</v>
      </c>
      <c r="U353" s="26">
        <v>30</v>
      </c>
      <c r="V353" s="25">
        <v>10</v>
      </c>
      <c r="W353" s="25">
        <f t="shared" ref="W353:W369" si="131">U353*V353/1000</f>
        <v>0.3</v>
      </c>
      <c r="X353" s="25">
        <f t="shared" ref="X353:X369" si="132">T353+W353</f>
        <v>11.133333333333335</v>
      </c>
      <c r="Y353" s="25">
        <f t="shared" ref="Y353:Y369" si="133">T353*1.5+W353</f>
        <v>16.55</v>
      </c>
      <c r="Z353" s="25">
        <v>15</v>
      </c>
      <c r="AA353" s="25">
        <f t="shared" ref="AA353:AA369" si="134">Z353-T353-W353</f>
        <v>3.8666666666666663</v>
      </c>
    </row>
    <row r="354" spans="1:27" ht="57" hidden="1" customHeight="1" x14ac:dyDescent="0.15">
      <c r="A354" s="29" t="s">
        <v>499</v>
      </c>
      <c r="B354" s="28"/>
      <c r="C354" s="27" t="s">
        <v>12</v>
      </c>
      <c r="D354" s="28" t="s">
        <v>226</v>
      </c>
      <c r="E354" s="58" t="s">
        <v>870</v>
      </c>
      <c r="F354" s="18" t="s">
        <v>869</v>
      </c>
      <c r="G354" s="26" t="s">
        <v>468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9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30"/>
        <v>10.833333333333334</v>
      </c>
      <c r="U354" s="26">
        <v>30</v>
      </c>
      <c r="V354" s="25">
        <v>10</v>
      </c>
      <c r="W354" s="25">
        <f t="shared" si="131"/>
        <v>0.3</v>
      </c>
      <c r="X354" s="25">
        <f t="shared" si="132"/>
        <v>11.133333333333335</v>
      </c>
      <c r="Y354" s="25">
        <f t="shared" si="133"/>
        <v>16.55</v>
      </c>
      <c r="Z354" s="25">
        <v>15</v>
      </c>
      <c r="AA354" s="25">
        <f t="shared" si="134"/>
        <v>3.8666666666666663</v>
      </c>
    </row>
    <row r="355" spans="1:27" ht="69" hidden="1" customHeight="1" x14ac:dyDescent="0.15">
      <c r="A355" s="29" t="s">
        <v>500</v>
      </c>
      <c r="B355" s="28"/>
      <c r="C355" s="27" t="s">
        <v>12</v>
      </c>
      <c r="D355" s="28" t="s">
        <v>456</v>
      </c>
      <c r="E355" s="58" t="s">
        <v>886</v>
      </c>
      <c r="F355" s="18" t="s">
        <v>837</v>
      </c>
      <c r="G355" s="26" t="s">
        <v>468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9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30"/>
        <v>19.166666666666668</v>
      </c>
      <c r="U355" s="26">
        <v>350</v>
      </c>
      <c r="V355" s="25">
        <v>10</v>
      </c>
      <c r="W355" s="25">
        <f t="shared" si="131"/>
        <v>3.5</v>
      </c>
      <c r="X355" s="25">
        <f t="shared" si="132"/>
        <v>22.666666666666668</v>
      </c>
      <c r="Y355" s="25">
        <f t="shared" si="133"/>
        <v>32.25</v>
      </c>
      <c r="Z355" s="25">
        <v>30</v>
      </c>
      <c r="AA355" s="25">
        <f t="shared" si="134"/>
        <v>7.3333333333333321</v>
      </c>
    </row>
    <row r="356" spans="1:27" ht="65" hidden="1" customHeight="1" x14ac:dyDescent="0.15">
      <c r="A356" s="29" t="s">
        <v>501</v>
      </c>
      <c r="B356" s="28"/>
      <c r="C356" s="27" t="s">
        <v>12</v>
      </c>
      <c r="D356" s="28" t="s">
        <v>456</v>
      </c>
      <c r="E356" s="58" t="s">
        <v>887</v>
      </c>
      <c r="F356" s="18" t="s">
        <v>868</v>
      </c>
      <c r="G356" s="26" t="s">
        <v>468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9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30"/>
        <v>23.888888888888889</v>
      </c>
      <c r="U356" s="26">
        <v>450</v>
      </c>
      <c r="V356" s="25">
        <v>10</v>
      </c>
      <c r="W356" s="25">
        <f t="shared" si="131"/>
        <v>4.5</v>
      </c>
      <c r="X356" s="25">
        <f t="shared" si="132"/>
        <v>28.388888888888889</v>
      </c>
      <c r="Y356" s="25">
        <f t="shared" si="133"/>
        <v>40.333333333333336</v>
      </c>
      <c r="Z356" s="25">
        <v>35</v>
      </c>
      <c r="AA356" s="25">
        <f t="shared" si="134"/>
        <v>6.6111111111111107</v>
      </c>
    </row>
    <row r="357" spans="1:27" ht="66" hidden="1" customHeight="1" x14ac:dyDescent="0.15">
      <c r="A357" s="29" t="s">
        <v>502</v>
      </c>
      <c r="B357" s="28"/>
      <c r="C357" s="27" t="s">
        <v>12</v>
      </c>
      <c r="D357" s="28" t="s">
        <v>456</v>
      </c>
      <c r="E357" s="58" t="s">
        <v>1016</v>
      </c>
      <c r="F357" s="18" t="s">
        <v>867</v>
      </c>
      <c r="G357" s="26" t="s">
        <v>468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9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30"/>
        <v>21.944444444444443</v>
      </c>
      <c r="U357" s="26">
        <v>580</v>
      </c>
      <c r="V357" s="25">
        <v>10</v>
      </c>
      <c r="W357" s="25">
        <f t="shared" si="131"/>
        <v>5.8</v>
      </c>
      <c r="X357" s="25">
        <f t="shared" si="132"/>
        <v>27.744444444444444</v>
      </c>
      <c r="Y357" s="25">
        <f t="shared" si="133"/>
        <v>38.716666666666661</v>
      </c>
      <c r="Z357" s="25">
        <v>40</v>
      </c>
      <c r="AA357" s="25">
        <f t="shared" si="134"/>
        <v>12.255555555555556</v>
      </c>
    </row>
    <row r="358" spans="1:27" ht="66" hidden="1" customHeight="1" x14ac:dyDescent="0.15">
      <c r="A358" s="29" t="s">
        <v>503</v>
      </c>
      <c r="B358" s="28"/>
      <c r="C358" s="27" t="s">
        <v>12</v>
      </c>
      <c r="D358" s="28" t="s">
        <v>250</v>
      </c>
      <c r="E358" s="58" t="s">
        <v>888</v>
      </c>
      <c r="F358" s="18" t="s">
        <v>863</v>
      </c>
      <c r="G358" s="26" t="s">
        <v>468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9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30"/>
        <v>20</v>
      </c>
      <c r="U358" s="26">
        <v>700</v>
      </c>
      <c r="V358" s="25">
        <v>10</v>
      </c>
      <c r="W358" s="25">
        <f t="shared" si="131"/>
        <v>7</v>
      </c>
      <c r="X358" s="25">
        <f t="shared" si="132"/>
        <v>27</v>
      </c>
      <c r="Y358" s="25">
        <f t="shared" si="133"/>
        <v>37</v>
      </c>
      <c r="Z358" s="25">
        <v>35</v>
      </c>
      <c r="AA358" s="25">
        <f t="shared" si="134"/>
        <v>8</v>
      </c>
    </row>
    <row r="359" spans="1:27" ht="67" hidden="1" customHeight="1" x14ac:dyDescent="0.15">
      <c r="A359" s="29" t="s">
        <v>504</v>
      </c>
      <c r="B359" s="28"/>
      <c r="C359" s="27" t="s">
        <v>12</v>
      </c>
      <c r="D359" s="28" t="s">
        <v>250</v>
      </c>
      <c r="E359" s="58" t="s">
        <v>889</v>
      </c>
      <c r="F359" s="18" t="s">
        <v>861</v>
      </c>
      <c r="G359" s="26" t="s">
        <v>468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9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30"/>
        <v>22.222222222222221</v>
      </c>
      <c r="U359" s="26">
        <v>350</v>
      </c>
      <c r="V359" s="25">
        <v>10</v>
      </c>
      <c r="W359" s="25">
        <f t="shared" si="131"/>
        <v>3.5</v>
      </c>
      <c r="X359" s="25">
        <f t="shared" si="132"/>
        <v>25.722222222222221</v>
      </c>
      <c r="Y359" s="25">
        <f t="shared" si="133"/>
        <v>36.833333333333329</v>
      </c>
      <c r="Z359" s="25">
        <v>35</v>
      </c>
      <c r="AA359" s="25">
        <f t="shared" si="134"/>
        <v>9.2777777777777786</v>
      </c>
    </row>
    <row r="360" spans="1:27" ht="65" hidden="1" customHeight="1" x14ac:dyDescent="0.15">
      <c r="A360" s="29" t="s">
        <v>505</v>
      </c>
      <c r="B360" s="28"/>
      <c r="C360" s="27" t="s">
        <v>12</v>
      </c>
      <c r="D360" s="28" t="s">
        <v>250</v>
      </c>
      <c r="E360" s="58" t="s">
        <v>866</v>
      </c>
      <c r="F360" s="18" t="s">
        <v>860</v>
      </c>
      <c r="G360" s="26" t="s">
        <v>468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9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30"/>
        <v>20</v>
      </c>
      <c r="U360" s="26">
        <v>700</v>
      </c>
      <c r="V360" s="25">
        <v>10</v>
      </c>
      <c r="W360" s="25">
        <f t="shared" si="131"/>
        <v>7</v>
      </c>
      <c r="X360" s="25">
        <f t="shared" si="132"/>
        <v>27</v>
      </c>
      <c r="Y360" s="25">
        <f t="shared" si="133"/>
        <v>37</v>
      </c>
      <c r="Z360" s="25">
        <v>35</v>
      </c>
      <c r="AA360" s="25">
        <f t="shared" si="134"/>
        <v>8</v>
      </c>
    </row>
    <row r="361" spans="1:27" ht="58" hidden="1" customHeight="1" x14ac:dyDescent="0.15">
      <c r="A361" s="29" t="s">
        <v>506</v>
      </c>
      <c r="B361" s="28"/>
      <c r="C361" s="27" t="s">
        <v>12</v>
      </c>
      <c r="D361" s="28" t="s">
        <v>250</v>
      </c>
      <c r="E361" s="58" t="s">
        <v>866</v>
      </c>
      <c r="F361" s="18" t="s">
        <v>859</v>
      </c>
      <c r="G361" s="26" t="s">
        <v>468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9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30"/>
        <v>20</v>
      </c>
      <c r="U361" s="26">
        <v>700</v>
      </c>
      <c r="V361" s="25">
        <v>10</v>
      </c>
      <c r="W361" s="25">
        <f t="shared" si="131"/>
        <v>7</v>
      </c>
      <c r="X361" s="25">
        <f t="shared" si="132"/>
        <v>27</v>
      </c>
      <c r="Y361" s="25">
        <f t="shared" si="133"/>
        <v>37</v>
      </c>
      <c r="Z361" s="25">
        <v>35</v>
      </c>
      <c r="AA361" s="25">
        <f t="shared" si="134"/>
        <v>8</v>
      </c>
    </row>
    <row r="362" spans="1:27" ht="60" hidden="1" customHeight="1" x14ac:dyDescent="0.15">
      <c r="A362" s="29" t="s">
        <v>507</v>
      </c>
      <c r="B362" s="28"/>
      <c r="C362" s="27" t="s">
        <v>12</v>
      </c>
      <c r="D362" s="28" t="s">
        <v>250</v>
      </c>
      <c r="E362" s="58" t="s">
        <v>864</v>
      </c>
      <c r="F362" s="18" t="s">
        <v>863</v>
      </c>
      <c r="G362" s="26" t="s">
        <v>468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9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30"/>
        <v>14.722222222222221</v>
      </c>
      <c r="U362" s="26">
        <v>400</v>
      </c>
      <c r="V362" s="25">
        <v>10</v>
      </c>
      <c r="W362" s="25">
        <f t="shared" si="131"/>
        <v>4</v>
      </c>
      <c r="X362" s="25">
        <f t="shared" si="132"/>
        <v>18.722222222222221</v>
      </c>
      <c r="Y362" s="25">
        <f t="shared" si="133"/>
        <v>26.083333333333332</v>
      </c>
      <c r="Z362" s="25">
        <v>27</v>
      </c>
      <c r="AA362" s="25">
        <f t="shared" si="134"/>
        <v>8.2777777777777786</v>
      </c>
    </row>
    <row r="363" spans="1:27" ht="63" hidden="1" customHeight="1" x14ac:dyDescent="0.15">
      <c r="A363" s="29" t="s">
        <v>508</v>
      </c>
      <c r="B363" s="28"/>
      <c r="C363" s="27" t="s">
        <v>12</v>
      </c>
      <c r="D363" s="28" t="s">
        <v>250</v>
      </c>
      <c r="E363" s="58" t="s">
        <v>864</v>
      </c>
      <c r="F363" s="18" t="s">
        <v>861</v>
      </c>
      <c r="G363" s="26" t="s">
        <v>468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9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30"/>
        <v>14.722222222222221</v>
      </c>
      <c r="U363" s="26">
        <v>400</v>
      </c>
      <c r="V363" s="25">
        <v>10</v>
      </c>
      <c r="W363" s="25">
        <f t="shared" si="131"/>
        <v>4</v>
      </c>
      <c r="X363" s="25">
        <f t="shared" si="132"/>
        <v>18.722222222222221</v>
      </c>
      <c r="Y363" s="25">
        <f t="shared" si="133"/>
        <v>26.083333333333332</v>
      </c>
      <c r="Z363" s="25">
        <v>27</v>
      </c>
      <c r="AA363" s="25">
        <f t="shared" si="134"/>
        <v>8.2777777777777786</v>
      </c>
    </row>
    <row r="364" spans="1:27" ht="63" hidden="1" customHeight="1" x14ac:dyDescent="0.15">
      <c r="A364" s="29" t="s">
        <v>509</v>
      </c>
      <c r="B364" s="28"/>
      <c r="C364" s="27" t="s">
        <v>12</v>
      </c>
      <c r="D364" s="28" t="s">
        <v>250</v>
      </c>
      <c r="E364" s="58" t="s">
        <v>864</v>
      </c>
      <c r="F364" s="18" t="s">
        <v>859</v>
      </c>
      <c r="G364" s="26" t="s">
        <v>468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9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30"/>
        <v>14.722222222222221</v>
      </c>
      <c r="U364" s="26">
        <v>400</v>
      </c>
      <c r="V364" s="25">
        <v>10</v>
      </c>
      <c r="W364" s="25">
        <f t="shared" si="131"/>
        <v>4</v>
      </c>
      <c r="X364" s="25">
        <f t="shared" si="132"/>
        <v>18.722222222222221</v>
      </c>
      <c r="Y364" s="25">
        <f t="shared" si="133"/>
        <v>26.083333333333332</v>
      </c>
      <c r="Z364" s="25">
        <v>27</v>
      </c>
      <c r="AA364" s="25">
        <f t="shared" si="134"/>
        <v>8.2777777777777786</v>
      </c>
    </row>
    <row r="365" spans="1:27" ht="63" hidden="1" customHeight="1" x14ac:dyDescent="0.15">
      <c r="A365" s="29" t="s">
        <v>510</v>
      </c>
      <c r="B365" s="28"/>
      <c r="C365" s="27" t="s">
        <v>12</v>
      </c>
      <c r="D365" s="28" t="s">
        <v>250</v>
      </c>
      <c r="E365" s="58" t="s">
        <v>865</v>
      </c>
      <c r="F365" s="18" t="s">
        <v>862</v>
      </c>
      <c r="G365" s="26" t="s">
        <v>468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9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30"/>
        <v>9.3888888888888893</v>
      </c>
      <c r="U365" s="26">
        <v>250</v>
      </c>
      <c r="V365" s="25">
        <v>10</v>
      </c>
      <c r="W365" s="25">
        <f t="shared" si="131"/>
        <v>2.5</v>
      </c>
      <c r="X365" s="25">
        <f t="shared" si="132"/>
        <v>11.888888888888889</v>
      </c>
      <c r="Y365" s="25">
        <f t="shared" si="133"/>
        <v>16.583333333333336</v>
      </c>
      <c r="Z365" s="25">
        <v>19</v>
      </c>
      <c r="AA365" s="25">
        <f t="shared" si="134"/>
        <v>7.1111111111111107</v>
      </c>
    </row>
    <row r="366" spans="1:27" ht="63" hidden="1" customHeight="1" x14ac:dyDescent="0.15">
      <c r="A366" s="29" t="s">
        <v>511</v>
      </c>
      <c r="B366" s="28"/>
      <c r="C366" s="27" t="s">
        <v>12</v>
      </c>
      <c r="D366" s="28" t="s">
        <v>250</v>
      </c>
      <c r="E366" s="58" t="s">
        <v>980</v>
      </c>
      <c r="F366" s="18" t="s">
        <v>861</v>
      </c>
      <c r="G366" s="26" t="s">
        <v>468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9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30"/>
        <v>22</v>
      </c>
      <c r="U366" s="26">
        <v>300</v>
      </c>
      <c r="V366" s="25">
        <v>10</v>
      </c>
      <c r="W366" s="25">
        <f t="shared" si="131"/>
        <v>3</v>
      </c>
      <c r="X366" s="25">
        <f t="shared" si="132"/>
        <v>25</v>
      </c>
      <c r="Y366" s="25">
        <f t="shared" si="133"/>
        <v>36</v>
      </c>
      <c r="Z366" s="25">
        <v>40</v>
      </c>
      <c r="AA366" s="25">
        <f t="shared" si="134"/>
        <v>15</v>
      </c>
    </row>
    <row r="367" spans="1:27" ht="57" hidden="1" customHeight="1" x14ac:dyDescent="0.15">
      <c r="A367" s="29" t="s">
        <v>512</v>
      </c>
      <c r="B367" s="28"/>
      <c r="C367" s="27" t="s">
        <v>12</v>
      </c>
      <c r="D367" s="28" t="s">
        <v>250</v>
      </c>
      <c r="E367" s="58" t="s">
        <v>979</v>
      </c>
      <c r="F367" s="18" t="s">
        <v>860</v>
      </c>
      <c r="G367" s="26" t="s">
        <v>468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9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30"/>
        <v>19.777777777777779</v>
      </c>
      <c r="U367" s="26">
        <v>350</v>
      </c>
      <c r="V367" s="25">
        <v>10</v>
      </c>
      <c r="W367" s="25">
        <f t="shared" si="131"/>
        <v>3.5</v>
      </c>
      <c r="X367" s="25">
        <f t="shared" si="132"/>
        <v>23.277777777777779</v>
      </c>
      <c r="Y367" s="25">
        <f t="shared" si="133"/>
        <v>33.166666666666671</v>
      </c>
      <c r="Z367" s="25">
        <v>30</v>
      </c>
      <c r="AA367" s="25">
        <f t="shared" si="134"/>
        <v>6.7222222222222214</v>
      </c>
    </row>
    <row r="368" spans="1:27" ht="72" hidden="1" customHeight="1" x14ac:dyDescent="0.15">
      <c r="A368" s="29" t="s">
        <v>513</v>
      </c>
      <c r="B368" s="28"/>
      <c r="C368" s="27" t="s">
        <v>12</v>
      </c>
      <c r="D368" s="28" t="s">
        <v>250</v>
      </c>
      <c r="E368" s="58" t="s">
        <v>979</v>
      </c>
      <c r="F368" s="18" t="s">
        <v>859</v>
      </c>
      <c r="G368" s="26" t="s">
        <v>468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9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30"/>
        <v>19.777777777777779</v>
      </c>
      <c r="U368" s="26">
        <v>350</v>
      </c>
      <c r="V368" s="25">
        <v>10</v>
      </c>
      <c r="W368" s="25">
        <f t="shared" si="131"/>
        <v>3.5</v>
      </c>
      <c r="X368" s="25">
        <f t="shared" si="132"/>
        <v>23.277777777777779</v>
      </c>
      <c r="Y368" s="25">
        <f t="shared" si="133"/>
        <v>33.166666666666671</v>
      </c>
      <c r="Z368" s="25">
        <v>30</v>
      </c>
      <c r="AA368" s="25">
        <f t="shared" si="134"/>
        <v>6.7222222222222214</v>
      </c>
    </row>
    <row r="369" spans="1:27" ht="59" customHeight="1" x14ac:dyDescent="0.15">
      <c r="A369" s="29" t="s">
        <v>514</v>
      </c>
      <c r="B369" s="28"/>
      <c r="C369" s="27" t="s">
        <v>12</v>
      </c>
      <c r="D369" s="28" t="s">
        <v>55</v>
      </c>
      <c r="E369" s="58" t="s">
        <v>744</v>
      </c>
      <c r="F369" s="18" t="s">
        <v>837</v>
      </c>
      <c r="G369" s="26" t="s">
        <v>468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9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30"/>
        <v>5.5555555555555554</v>
      </c>
      <c r="U369" s="26">
        <v>50</v>
      </c>
      <c r="V369" s="25">
        <v>10</v>
      </c>
      <c r="W369" s="25">
        <f t="shared" si="131"/>
        <v>0.5</v>
      </c>
      <c r="X369" s="25">
        <f t="shared" si="132"/>
        <v>6.0555555555555554</v>
      </c>
      <c r="Y369" s="25">
        <f t="shared" si="133"/>
        <v>8.8333333333333321</v>
      </c>
      <c r="Z369" s="25">
        <f t="shared" ref="Z369:Z379" si="135">ROUNDUP(Y369,0)</f>
        <v>9</v>
      </c>
      <c r="AA369" s="25">
        <f t="shared" si="134"/>
        <v>2.9444444444444446</v>
      </c>
    </row>
    <row r="370" spans="1:27" ht="59" hidden="1" customHeight="1" x14ac:dyDescent="0.15">
      <c r="A370" s="29" t="s">
        <v>741</v>
      </c>
      <c r="B370" s="28"/>
      <c r="C370" s="27" t="s">
        <v>12</v>
      </c>
      <c r="D370" s="28" t="s">
        <v>55</v>
      </c>
      <c r="E370" s="58" t="s">
        <v>981</v>
      </c>
      <c r="F370" s="18" t="s">
        <v>833</v>
      </c>
      <c r="G370" s="26" t="s">
        <v>468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6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7">R370/S370</f>
        <v>5.5555555555555554</v>
      </c>
      <c r="U370" s="26">
        <v>50</v>
      </c>
      <c r="V370" s="25">
        <v>10</v>
      </c>
      <c r="W370" s="25">
        <f t="shared" ref="W370:W415" si="138">U370*V370/1000</f>
        <v>0.5</v>
      </c>
      <c r="X370" s="25">
        <f t="shared" ref="X370:X415" si="139">T370+W370</f>
        <v>6.0555555555555554</v>
      </c>
      <c r="Y370" s="25">
        <f t="shared" ref="Y370:Y415" si="140">T370*1.5+W370</f>
        <v>8.8333333333333321</v>
      </c>
      <c r="Z370" s="25">
        <f t="shared" si="135"/>
        <v>9</v>
      </c>
      <c r="AA370" s="25">
        <f t="shared" ref="AA370:AA415" si="141">Z370-T370-W370</f>
        <v>2.9444444444444446</v>
      </c>
    </row>
    <row r="371" spans="1:27" ht="64" hidden="1" customHeight="1" x14ac:dyDescent="0.15">
      <c r="A371" s="29" t="s">
        <v>742</v>
      </c>
      <c r="B371" s="28"/>
      <c r="C371" s="27" t="s">
        <v>12</v>
      </c>
      <c r="D371" s="28" t="s">
        <v>55</v>
      </c>
      <c r="E371" s="58" t="s">
        <v>981</v>
      </c>
      <c r="F371" s="18" t="s">
        <v>833</v>
      </c>
      <c r="G371" s="26" t="s">
        <v>468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6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7"/>
        <v>5.5555555555555554</v>
      </c>
      <c r="U371" s="26">
        <v>50</v>
      </c>
      <c r="V371" s="25">
        <v>10</v>
      </c>
      <c r="W371" s="25">
        <f t="shared" si="138"/>
        <v>0.5</v>
      </c>
      <c r="X371" s="25">
        <f t="shared" si="139"/>
        <v>6.0555555555555554</v>
      </c>
      <c r="Y371" s="25">
        <f t="shared" si="140"/>
        <v>8.8333333333333321</v>
      </c>
      <c r="Z371" s="25">
        <f t="shared" si="135"/>
        <v>9</v>
      </c>
      <c r="AA371" s="25">
        <f t="shared" si="141"/>
        <v>2.9444444444444446</v>
      </c>
    </row>
    <row r="372" spans="1:27" ht="66" hidden="1" customHeight="1" x14ac:dyDescent="0.15">
      <c r="A372" s="29" t="s">
        <v>743</v>
      </c>
      <c r="B372" s="28"/>
      <c r="C372" s="27" t="s">
        <v>12</v>
      </c>
      <c r="D372" s="28" t="s">
        <v>55</v>
      </c>
      <c r="E372" s="58" t="s">
        <v>981</v>
      </c>
      <c r="F372" s="18" t="s">
        <v>837</v>
      </c>
      <c r="G372" s="26" t="s">
        <v>468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6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7"/>
        <v>5.5555555555555554</v>
      </c>
      <c r="U372" s="26">
        <v>50</v>
      </c>
      <c r="V372" s="25">
        <v>10</v>
      </c>
      <c r="W372" s="25">
        <f t="shared" si="138"/>
        <v>0.5</v>
      </c>
      <c r="X372" s="25">
        <f t="shared" si="139"/>
        <v>6.0555555555555554</v>
      </c>
      <c r="Y372" s="25">
        <f t="shared" si="140"/>
        <v>8.8333333333333321</v>
      </c>
      <c r="Z372" s="25">
        <f t="shared" si="135"/>
        <v>9</v>
      </c>
      <c r="AA372" s="25">
        <f t="shared" si="141"/>
        <v>2.9444444444444446</v>
      </c>
    </row>
    <row r="373" spans="1:27" ht="63" hidden="1" customHeight="1" x14ac:dyDescent="0.15">
      <c r="A373" s="29" t="s">
        <v>745</v>
      </c>
      <c r="B373" s="28"/>
      <c r="C373" s="27" t="s">
        <v>12</v>
      </c>
      <c r="D373" s="28" t="s">
        <v>55</v>
      </c>
      <c r="E373" s="58" t="s">
        <v>981</v>
      </c>
      <c r="F373" s="18" t="s">
        <v>833</v>
      </c>
      <c r="G373" s="26" t="s">
        <v>468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6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7"/>
        <v>5.5555555555555554</v>
      </c>
      <c r="U373" s="26">
        <v>50</v>
      </c>
      <c r="V373" s="25">
        <v>10</v>
      </c>
      <c r="W373" s="25">
        <f t="shared" si="138"/>
        <v>0.5</v>
      </c>
      <c r="X373" s="25">
        <f t="shared" si="139"/>
        <v>6.0555555555555554</v>
      </c>
      <c r="Y373" s="25">
        <f t="shared" si="140"/>
        <v>8.8333333333333321</v>
      </c>
      <c r="Z373" s="25">
        <f t="shared" si="135"/>
        <v>9</v>
      </c>
      <c r="AA373" s="25">
        <f t="shared" si="141"/>
        <v>2.9444444444444446</v>
      </c>
    </row>
    <row r="374" spans="1:27" ht="64" hidden="1" customHeight="1" x14ac:dyDescent="0.15">
      <c r="A374" s="29" t="s">
        <v>746</v>
      </c>
      <c r="B374" s="28"/>
      <c r="C374" s="27" t="s">
        <v>12</v>
      </c>
      <c r="D374" s="28" t="s">
        <v>55</v>
      </c>
      <c r="E374" s="58" t="s">
        <v>981</v>
      </c>
      <c r="F374" s="18" t="s">
        <v>833</v>
      </c>
      <c r="G374" s="26" t="s">
        <v>468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6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7"/>
        <v>5.5555555555555554</v>
      </c>
      <c r="U374" s="26">
        <v>50</v>
      </c>
      <c r="V374" s="25">
        <v>10</v>
      </c>
      <c r="W374" s="25">
        <f t="shared" si="138"/>
        <v>0.5</v>
      </c>
      <c r="X374" s="25">
        <f t="shared" si="139"/>
        <v>6.0555555555555554</v>
      </c>
      <c r="Y374" s="25">
        <f t="shared" si="140"/>
        <v>8.8333333333333321</v>
      </c>
      <c r="Z374" s="25">
        <f t="shared" si="135"/>
        <v>9</v>
      </c>
      <c r="AA374" s="25">
        <f t="shared" si="141"/>
        <v>2.9444444444444446</v>
      </c>
    </row>
    <row r="375" spans="1:27" ht="68" hidden="1" customHeight="1" x14ac:dyDescent="0.15">
      <c r="A375" s="29" t="s">
        <v>747</v>
      </c>
      <c r="B375" s="28"/>
      <c r="C375" s="27" t="s">
        <v>12</v>
      </c>
      <c r="D375" s="28" t="s">
        <v>226</v>
      </c>
      <c r="E375" s="58" t="s">
        <v>982</v>
      </c>
      <c r="F375" s="18" t="s">
        <v>858</v>
      </c>
      <c r="G375" s="26" t="s">
        <v>468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6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7"/>
        <v>11.055555555555555</v>
      </c>
      <c r="U375" s="26">
        <v>50</v>
      </c>
      <c r="V375" s="25">
        <v>10</v>
      </c>
      <c r="W375" s="25">
        <f t="shared" si="138"/>
        <v>0.5</v>
      </c>
      <c r="X375" s="25">
        <f t="shared" si="139"/>
        <v>11.555555555555555</v>
      </c>
      <c r="Y375" s="25">
        <f t="shared" si="140"/>
        <v>17.083333333333332</v>
      </c>
      <c r="Z375" s="25">
        <f t="shared" si="135"/>
        <v>18</v>
      </c>
      <c r="AA375" s="25">
        <f t="shared" si="141"/>
        <v>6.4444444444444446</v>
      </c>
    </row>
    <row r="376" spans="1:27" ht="58" hidden="1" customHeight="1" x14ac:dyDescent="0.15">
      <c r="A376" s="29" t="s">
        <v>748</v>
      </c>
      <c r="B376" s="28"/>
      <c r="C376" s="27" t="s">
        <v>12</v>
      </c>
      <c r="D376" s="28" t="s">
        <v>226</v>
      </c>
      <c r="E376" s="58" t="s">
        <v>983</v>
      </c>
      <c r="F376" s="18" t="s">
        <v>858</v>
      </c>
      <c r="G376" s="26" t="s">
        <v>468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6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7"/>
        <v>11.055555555555555</v>
      </c>
      <c r="U376" s="26">
        <v>50</v>
      </c>
      <c r="V376" s="25">
        <v>10</v>
      </c>
      <c r="W376" s="25">
        <f t="shared" si="138"/>
        <v>0.5</v>
      </c>
      <c r="X376" s="25">
        <f t="shared" si="139"/>
        <v>11.555555555555555</v>
      </c>
      <c r="Y376" s="25">
        <f t="shared" si="140"/>
        <v>17.083333333333332</v>
      </c>
      <c r="Z376" s="25">
        <f t="shared" si="135"/>
        <v>18</v>
      </c>
      <c r="AA376" s="25">
        <f t="shared" si="141"/>
        <v>6.4444444444444446</v>
      </c>
    </row>
    <row r="377" spans="1:27" ht="65" customHeight="1" x14ac:dyDescent="0.15">
      <c r="A377" s="29" t="s">
        <v>749</v>
      </c>
      <c r="B377" s="28"/>
      <c r="C377" s="27" t="s">
        <v>12</v>
      </c>
      <c r="D377" s="28" t="s">
        <v>288</v>
      </c>
      <c r="E377" s="58" t="s">
        <v>852</v>
      </c>
      <c r="F377" s="18" t="s">
        <v>840</v>
      </c>
      <c r="G377" s="26" t="s">
        <v>468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-</v>
      </c>
      <c r="L377" s="26"/>
      <c r="M377" s="24">
        <f t="shared" si="136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7"/>
        <v>11.055555555555555</v>
      </c>
      <c r="U377" s="26">
        <v>200</v>
      </c>
      <c r="V377" s="25">
        <v>10</v>
      </c>
      <c r="W377" s="25">
        <f t="shared" si="138"/>
        <v>2</v>
      </c>
      <c r="X377" s="25">
        <f t="shared" si="139"/>
        <v>13.055555555555555</v>
      </c>
      <c r="Y377" s="25">
        <f t="shared" si="140"/>
        <v>18.583333333333332</v>
      </c>
      <c r="Z377" s="25">
        <f t="shared" si="135"/>
        <v>19</v>
      </c>
      <c r="AA377" s="25">
        <f t="shared" si="141"/>
        <v>5.9444444444444446</v>
      </c>
    </row>
    <row r="378" spans="1:27" ht="65" customHeight="1" x14ac:dyDescent="0.15">
      <c r="A378" s="29" t="s">
        <v>750</v>
      </c>
      <c r="B378" s="28"/>
      <c r="C378" s="27" t="s">
        <v>12</v>
      </c>
      <c r="D378" s="28" t="s">
        <v>288</v>
      </c>
      <c r="E378" s="58" t="s">
        <v>852</v>
      </c>
      <c r="F378" s="18" t="s">
        <v>837</v>
      </c>
      <c r="G378" s="26" t="s">
        <v>468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-</v>
      </c>
      <c r="L378" s="26"/>
      <c r="M378" s="24">
        <f t="shared" si="136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7"/>
        <v>25</v>
      </c>
      <c r="U378" s="26">
        <v>200</v>
      </c>
      <c r="V378" s="25">
        <v>10</v>
      </c>
      <c r="W378" s="25">
        <f t="shared" si="138"/>
        <v>2</v>
      </c>
      <c r="X378" s="25">
        <f t="shared" si="139"/>
        <v>27</v>
      </c>
      <c r="Y378" s="25">
        <f t="shared" si="140"/>
        <v>39.5</v>
      </c>
      <c r="Z378" s="25">
        <f t="shared" si="135"/>
        <v>40</v>
      </c>
      <c r="AA378" s="25">
        <f t="shared" si="141"/>
        <v>13</v>
      </c>
    </row>
    <row r="379" spans="1:27" ht="70" hidden="1" customHeight="1" x14ac:dyDescent="0.15">
      <c r="A379" s="59" t="s">
        <v>751</v>
      </c>
      <c r="B379" s="28"/>
      <c r="C379" s="27" t="s">
        <v>12</v>
      </c>
      <c r="D379" s="28" t="s">
        <v>455</v>
      </c>
      <c r="E379" s="58" t="s">
        <v>853</v>
      </c>
      <c r="F379" s="18" t="s">
        <v>841</v>
      </c>
      <c r="G379" s="26" t="s">
        <v>182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6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7"/>
        <v>10.833333333333334</v>
      </c>
      <c r="U379" s="26">
        <v>200</v>
      </c>
      <c r="V379" s="25">
        <v>10</v>
      </c>
      <c r="W379" s="25">
        <f t="shared" si="138"/>
        <v>2</v>
      </c>
      <c r="X379" s="25">
        <f t="shared" si="139"/>
        <v>12.833333333333334</v>
      </c>
      <c r="Y379" s="25">
        <f t="shared" si="140"/>
        <v>18.25</v>
      </c>
      <c r="Z379" s="25">
        <f t="shared" si="135"/>
        <v>19</v>
      </c>
      <c r="AA379" s="25">
        <f t="shared" si="141"/>
        <v>6.1666666666666661</v>
      </c>
    </row>
    <row r="380" spans="1:27" ht="65" hidden="1" customHeight="1" x14ac:dyDescent="0.15">
      <c r="A380" s="29" t="s">
        <v>752</v>
      </c>
      <c r="B380" s="28"/>
      <c r="C380" s="27" t="s">
        <v>12</v>
      </c>
      <c r="D380" s="28" t="s">
        <v>455</v>
      </c>
      <c r="E380" s="58" t="s">
        <v>854</v>
      </c>
      <c r="F380" s="18" t="s">
        <v>841</v>
      </c>
      <c r="G380" s="26" t="s">
        <v>182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6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7"/>
        <v>9.7222222222222214</v>
      </c>
      <c r="U380" s="26">
        <v>200</v>
      </c>
      <c r="V380" s="25">
        <v>10</v>
      </c>
      <c r="W380" s="25">
        <f t="shared" si="138"/>
        <v>2</v>
      </c>
      <c r="X380" s="25">
        <f t="shared" si="139"/>
        <v>11.722222222222221</v>
      </c>
      <c r="Y380" s="25">
        <f t="shared" si="140"/>
        <v>16.583333333333332</v>
      </c>
      <c r="Z380" s="25">
        <v>19</v>
      </c>
      <c r="AA380" s="25">
        <f t="shared" si="141"/>
        <v>7.2777777777777786</v>
      </c>
    </row>
    <row r="381" spans="1:27" ht="58" hidden="1" customHeight="1" x14ac:dyDescent="0.15">
      <c r="A381" s="29" t="s">
        <v>753</v>
      </c>
      <c r="B381" s="28"/>
      <c r="C381" s="27" t="s">
        <v>12</v>
      </c>
      <c r="D381" s="28" t="s">
        <v>455</v>
      </c>
      <c r="E381" s="58" t="s">
        <v>855</v>
      </c>
      <c r="F381" s="18" t="s">
        <v>837</v>
      </c>
      <c r="G381" s="26" t="s">
        <v>182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6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7"/>
        <v>5.2777777777777777</v>
      </c>
      <c r="U381" s="26">
        <v>200</v>
      </c>
      <c r="V381" s="25">
        <v>10</v>
      </c>
      <c r="W381" s="25">
        <f t="shared" si="138"/>
        <v>2</v>
      </c>
      <c r="X381" s="25">
        <f t="shared" si="139"/>
        <v>7.2777777777777777</v>
      </c>
      <c r="Y381" s="25">
        <f t="shared" si="140"/>
        <v>9.9166666666666661</v>
      </c>
      <c r="Z381" s="25">
        <v>15</v>
      </c>
      <c r="AA381" s="25">
        <f t="shared" si="141"/>
        <v>7.7222222222222214</v>
      </c>
    </row>
    <row r="382" spans="1:27" ht="63" hidden="1" customHeight="1" x14ac:dyDescent="0.15">
      <c r="A382" s="29" t="s">
        <v>754</v>
      </c>
      <c r="B382" s="28"/>
      <c r="C382" s="27" t="s">
        <v>12</v>
      </c>
      <c r="D382" s="28" t="s">
        <v>288</v>
      </c>
      <c r="E382" s="58" t="s">
        <v>856</v>
      </c>
      <c r="F382" s="18" t="s">
        <v>833</v>
      </c>
      <c r="G382" s="26" t="s">
        <v>182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6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7"/>
        <v>6.9444444444444446</v>
      </c>
      <c r="U382" s="26">
        <v>200</v>
      </c>
      <c r="V382" s="25">
        <v>10</v>
      </c>
      <c r="W382" s="25">
        <f t="shared" si="138"/>
        <v>2</v>
      </c>
      <c r="X382" s="25">
        <f t="shared" si="139"/>
        <v>8.9444444444444446</v>
      </c>
      <c r="Y382" s="25">
        <f t="shared" si="140"/>
        <v>12.416666666666668</v>
      </c>
      <c r="Z382" s="25">
        <v>19</v>
      </c>
      <c r="AA382" s="25">
        <f t="shared" si="141"/>
        <v>10.055555555555555</v>
      </c>
    </row>
    <row r="383" spans="1:27" ht="61" hidden="1" customHeight="1" x14ac:dyDescent="0.15">
      <c r="A383" s="29" t="s">
        <v>755</v>
      </c>
      <c r="B383" s="28"/>
      <c r="C383" s="27" t="s">
        <v>12</v>
      </c>
      <c r="D383" s="28" t="s">
        <v>53</v>
      </c>
      <c r="E383" s="58" t="s">
        <v>857</v>
      </c>
      <c r="F383" s="18" t="s">
        <v>840</v>
      </c>
      <c r="G383" s="26" t="s">
        <v>182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6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7"/>
        <v>7.5</v>
      </c>
      <c r="U383" s="26">
        <v>100</v>
      </c>
      <c r="V383" s="25">
        <v>10</v>
      </c>
      <c r="W383" s="25">
        <f t="shared" si="138"/>
        <v>1</v>
      </c>
      <c r="X383" s="25">
        <f t="shared" si="139"/>
        <v>8.5</v>
      </c>
      <c r="Y383" s="25">
        <f t="shared" si="140"/>
        <v>12.25</v>
      </c>
      <c r="Z383" s="25">
        <v>15</v>
      </c>
      <c r="AA383" s="25">
        <f t="shared" si="141"/>
        <v>6.5</v>
      </c>
    </row>
    <row r="384" spans="1:27" ht="62" hidden="1" customHeight="1" x14ac:dyDescent="0.15">
      <c r="A384" s="29" t="s">
        <v>604</v>
      </c>
      <c r="B384" s="28"/>
      <c r="C384" s="27" t="s">
        <v>12</v>
      </c>
      <c r="D384" s="28" t="s">
        <v>455</v>
      </c>
      <c r="E384" s="58" t="s">
        <v>984</v>
      </c>
      <c r="F384" s="18" t="s">
        <v>841</v>
      </c>
      <c r="G384" s="26" t="s">
        <v>182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6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7"/>
        <v>13.055555555555555</v>
      </c>
      <c r="U384" s="26">
        <v>250</v>
      </c>
      <c r="V384" s="25">
        <v>10</v>
      </c>
      <c r="W384" s="25">
        <f t="shared" si="138"/>
        <v>2.5</v>
      </c>
      <c r="X384" s="25">
        <f t="shared" si="139"/>
        <v>15.555555555555555</v>
      </c>
      <c r="Y384" s="25">
        <f t="shared" si="140"/>
        <v>22.083333333333332</v>
      </c>
      <c r="Z384" s="25">
        <v>20</v>
      </c>
      <c r="AA384" s="25">
        <f t="shared" si="141"/>
        <v>4.4444444444444446</v>
      </c>
    </row>
    <row r="385" spans="1:27" ht="76" hidden="1" customHeight="1" x14ac:dyDescent="0.15">
      <c r="A385" s="29" t="s">
        <v>605</v>
      </c>
      <c r="B385" s="28"/>
      <c r="C385" s="27" t="s">
        <v>12</v>
      </c>
      <c r="D385" s="28" t="s">
        <v>455</v>
      </c>
      <c r="E385" s="58" t="s">
        <v>985</v>
      </c>
      <c r="F385" s="18" t="s">
        <v>837</v>
      </c>
      <c r="G385" s="26" t="s">
        <v>182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6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7"/>
        <v>7</v>
      </c>
      <c r="U385" s="26">
        <v>250</v>
      </c>
      <c r="V385" s="25">
        <v>10</v>
      </c>
      <c r="W385" s="25">
        <f t="shared" si="138"/>
        <v>2.5</v>
      </c>
      <c r="X385" s="25">
        <f t="shared" si="139"/>
        <v>9.5</v>
      </c>
      <c r="Y385" s="25">
        <f t="shared" si="140"/>
        <v>13</v>
      </c>
      <c r="Z385" s="25">
        <v>15</v>
      </c>
      <c r="AA385" s="25">
        <f t="shared" si="141"/>
        <v>5.5</v>
      </c>
    </row>
    <row r="386" spans="1:27" ht="68" hidden="1" customHeight="1" x14ac:dyDescent="0.15">
      <c r="A386" s="29" t="s">
        <v>756</v>
      </c>
      <c r="B386" s="28"/>
      <c r="C386" s="27" t="s">
        <v>12</v>
      </c>
      <c r="D386" s="28" t="s">
        <v>455</v>
      </c>
      <c r="E386" s="58" t="s">
        <v>986</v>
      </c>
      <c r="F386" s="18" t="s">
        <v>833</v>
      </c>
      <c r="G386" s="26" t="s">
        <v>182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6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7"/>
        <v>5.333333333333333</v>
      </c>
      <c r="U386" s="26">
        <v>250</v>
      </c>
      <c r="V386" s="25">
        <v>10</v>
      </c>
      <c r="W386" s="25">
        <f t="shared" si="138"/>
        <v>2.5</v>
      </c>
      <c r="X386" s="25">
        <f t="shared" si="139"/>
        <v>7.833333333333333</v>
      </c>
      <c r="Y386" s="25">
        <f t="shared" si="140"/>
        <v>10.5</v>
      </c>
      <c r="Z386" s="25">
        <v>15</v>
      </c>
      <c r="AA386" s="25">
        <f t="shared" si="141"/>
        <v>7.1666666666666679</v>
      </c>
    </row>
    <row r="387" spans="1:27" ht="55" hidden="1" customHeight="1" x14ac:dyDescent="0.15">
      <c r="A387" s="29" t="s">
        <v>757</v>
      </c>
      <c r="B387" s="28"/>
      <c r="C387" s="27" t="s">
        <v>12</v>
      </c>
      <c r="D387" s="28" t="s">
        <v>53</v>
      </c>
      <c r="E387" s="58" t="s">
        <v>987</v>
      </c>
      <c r="F387" s="18" t="s">
        <v>841</v>
      </c>
      <c r="G387" s="26" t="s">
        <v>182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6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7"/>
        <v>5.2777777777777777</v>
      </c>
      <c r="U387" s="26">
        <v>150</v>
      </c>
      <c r="V387" s="25">
        <v>10</v>
      </c>
      <c r="W387" s="25">
        <f t="shared" si="138"/>
        <v>1.5</v>
      </c>
      <c r="X387" s="25">
        <f t="shared" si="139"/>
        <v>6.7777777777777777</v>
      </c>
      <c r="Y387" s="25">
        <f t="shared" si="140"/>
        <v>9.4166666666666661</v>
      </c>
      <c r="Z387" s="25">
        <v>12</v>
      </c>
      <c r="AA387" s="25">
        <f t="shared" si="141"/>
        <v>5.2222222222222223</v>
      </c>
    </row>
    <row r="388" spans="1:27" ht="56" hidden="1" customHeight="1" x14ac:dyDescent="0.15">
      <c r="A388" s="29" t="s">
        <v>758</v>
      </c>
      <c r="B388" s="28"/>
      <c r="C388" s="27" t="s">
        <v>12</v>
      </c>
      <c r="D388" s="28" t="s">
        <v>55</v>
      </c>
      <c r="E388" s="58" t="s">
        <v>988</v>
      </c>
      <c r="F388" s="18" t="s">
        <v>837</v>
      </c>
      <c r="G388" s="26" t="s">
        <v>182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6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7"/>
        <v>5.7222222222222223</v>
      </c>
      <c r="U388" s="26">
        <v>50</v>
      </c>
      <c r="V388" s="25">
        <v>10</v>
      </c>
      <c r="W388" s="25">
        <f t="shared" si="138"/>
        <v>0.5</v>
      </c>
      <c r="X388" s="25">
        <f t="shared" si="139"/>
        <v>6.2222222222222223</v>
      </c>
      <c r="Y388" s="25">
        <f t="shared" si="140"/>
        <v>9.0833333333333339</v>
      </c>
      <c r="Z388" s="25">
        <v>9</v>
      </c>
      <c r="AA388" s="25">
        <f t="shared" si="141"/>
        <v>2.7777777777777777</v>
      </c>
    </row>
    <row r="389" spans="1:27" ht="55" hidden="1" customHeight="1" x14ac:dyDescent="0.15">
      <c r="A389" s="29" t="s">
        <v>759</v>
      </c>
      <c r="B389" s="28"/>
      <c r="C389" s="27" t="s">
        <v>12</v>
      </c>
      <c r="D389" s="28" t="s">
        <v>55</v>
      </c>
      <c r="E389" s="58" t="s">
        <v>989</v>
      </c>
      <c r="F389" s="18" t="s">
        <v>835</v>
      </c>
      <c r="G389" s="26" t="s">
        <v>182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6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7"/>
        <v>6.2777777777777777</v>
      </c>
      <c r="U389" s="26">
        <v>50</v>
      </c>
      <c r="V389" s="25">
        <v>10</v>
      </c>
      <c r="W389" s="25">
        <f t="shared" si="138"/>
        <v>0.5</v>
      </c>
      <c r="X389" s="25">
        <f t="shared" si="139"/>
        <v>6.7777777777777777</v>
      </c>
      <c r="Y389" s="25">
        <f t="shared" si="140"/>
        <v>9.9166666666666661</v>
      </c>
      <c r="Z389" s="25">
        <f>ROUNDUP(Y389,0)</f>
        <v>10</v>
      </c>
      <c r="AA389" s="25">
        <f t="shared" si="141"/>
        <v>3.2222222222222223</v>
      </c>
    </row>
    <row r="390" spans="1:27" ht="58" hidden="1" customHeight="1" x14ac:dyDescent="0.15">
      <c r="A390" s="29" t="s">
        <v>760</v>
      </c>
      <c r="B390" s="28"/>
      <c r="C390" s="27" t="s">
        <v>12</v>
      </c>
      <c r="D390" s="28" t="s">
        <v>55</v>
      </c>
      <c r="E390" s="58" t="s">
        <v>990</v>
      </c>
      <c r="F390" s="18" t="s">
        <v>837</v>
      </c>
      <c r="G390" s="26" t="s">
        <v>182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6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7"/>
        <v>7.5</v>
      </c>
      <c r="U390" s="26">
        <v>50</v>
      </c>
      <c r="V390" s="25">
        <v>10</v>
      </c>
      <c r="W390" s="25">
        <f t="shared" si="138"/>
        <v>0.5</v>
      </c>
      <c r="X390" s="25">
        <f t="shared" si="139"/>
        <v>8</v>
      </c>
      <c r="Y390" s="25">
        <f t="shared" si="140"/>
        <v>11.75</v>
      </c>
      <c r="Z390" s="25">
        <v>12</v>
      </c>
      <c r="AA390" s="25">
        <f t="shared" si="141"/>
        <v>4</v>
      </c>
    </row>
    <row r="391" spans="1:27" ht="56" hidden="1" customHeight="1" x14ac:dyDescent="0.15">
      <c r="A391" s="29" t="s">
        <v>761</v>
      </c>
      <c r="B391" s="28"/>
      <c r="C391" s="27" t="s">
        <v>12</v>
      </c>
      <c r="D391" s="28" t="s">
        <v>55</v>
      </c>
      <c r="E391" s="58" t="s">
        <v>991</v>
      </c>
      <c r="F391" s="18" t="s">
        <v>837</v>
      </c>
      <c r="G391" s="26" t="s">
        <v>182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6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7"/>
        <v>6.2777777777777777</v>
      </c>
      <c r="U391" s="26">
        <v>50</v>
      </c>
      <c r="V391" s="25">
        <v>10</v>
      </c>
      <c r="W391" s="25">
        <f t="shared" si="138"/>
        <v>0.5</v>
      </c>
      <c r="X391" s="25">
        <f t="shared" si="139"/>
        <v>6.7777777777777777</v>
      </c>
      <c r="Y391" s="25">
        <f t="shared" si="140"/>
        <v>9.9166666666666661</v>
      </c>
      <c r="Z391" s="25">
        <v>12</v>
      </c>
      <c r="AA391" s="25">
        <f t="shared" si="141"/>
        <v>5.2222222222222223</v>
      </c>
    </row>
    <row r="392" spans="1:27" ht="62" hidden="1" customHeight="1" x14ac:dyDescent="0.15">
      <c r="A392" s="29" t="s">
        <v>762</v>
      </c>
      <c r="B392" s="28"/>
      <c r="C392" s="27" t="s">
        <v>12</v>
      </c>
      <c r="D392" s="28" t="s">
        <v>455</v>
      </c>
      <c r="E392" s="58" t="s">
        <v>992</v>
      </c>
      <c r="F392" s="18" t="s">
        <v>833</v>
      </c>
      <c r="G392" s="26" t="s">
        <v>182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6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7"/>
        <v>6.0555555555555554</v>
      </c>
      <c r="U392" s="26">
        <v>50</v>
      </c>
      <c r="V392" s="25">
        <v>10</v>
      </c>
      <c r="W392" s="25">
        <f t="shared" si="138"/>
        <v>0.5</v>
      </c>
      <c r="X392" s="25">
        <f t="shared" si="139"/>
        <v>6.5555555555555554</v>
      </c>
      <c r="Y392" s="25">
        <f t="shared" si="140"/>
        <v>9.5833333333333321</v>
      </c>
      <c r="Z392" s="25">
        <v>15</v>
      </c>
      <c r="AA392" s="25">
        <f t="shared" si="141"/>
        <v>8.4444444444444446</v>
      </c>
    </row>
    <row r="393" spans="1:27" ht="69" hidden="1" customHeight="1" x14ac:dyDescent="0.15">
      <c r="A393" s="29" t="s">
        <v>763</v>
      </c>
      <c r="B393" s="28"/>
      <c r="C393" s="27" t="s">
        <v>12</v>
      </c>
      <c r="D393" s="28" t="s">
        <v>455</v>
      </c>
      <c r="E393" s="58" t="s">
        <v>993</v>
      </c>
      <c r="F393" s="18" t="s">
        <v>841</v>
      </c>
      <c r="G393" s="26" t="s">
        <v>182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6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7"/>
        <v>6.0555555555555554</v>
      </c>
      <c r="U393" s="26">
        <v>50</v>
      </c>
      <c r="V393" s="25">
        <v>10</v>
      </c>
      <c r="W393" s="25">
        <f t="shared" si="138"/>
        <v>0.5</v>
      </c>
      <c r="X393" s="25">
        <f t="shared" si="139"/>
        <v>6.5555555555555554</v>
      </c>
      <c r="Y393" s="25">
        <f t="shared" si="140"/>
        <v>9.5833333333333321</v>
      </c>
      <c r="Z393" s="25">
        <v>15</v>
      </c>
      <c r="AA393" s="25">
        <f t="shared" si="141"/>
        <v>8.4444444444444446</v>
      </c>
    </row>
    <row r="394" spans="1:27" ht="67" hidden="1" customHeight="1" x14ac:dyDescent="0.15">
      <c r="A394" s="29" t="s">
        <v>764</v>
      </c>
      <c r="B394" s="28"/>
      <c r="C394" s="27" t="s">
        <v>12</v>
      </c>
      <c r="D394" s="28" t="s">
        <v>455</v>
      </c>
      <c r="E394" s="58" t="s">
        <v>994</v>
      </c>
      <c r="F394" s="18" t="s">
        <v>837</v>
      </c>
      <c r="G394" s="26" t="s">
        <v>182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6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7"/>
        <v>8.2222222222222214</v>
      </c>
      <c r="U394" s="26">
        <v>90</v>
      </c>
      <c r="V394" s="25">
        <v>10</v>
      </c>
      <c r="W394" s="25">
        <f t="shared" si="138"/>
        <v>0.9</v>
      </c>
      <c r="X394" s="25">
        <f t="shared" si="139"/>
        <v>9.1222222222222218</v>
      </c>
      <c r="Y394" s="25">
        <f t="shared" si="140"/>
        <v>13.233333333333333</v>
      </c>
      <c r="Z394" s="25">
        <v>15</v>
      </c>
      <c r="AA394" s="25">
        <f t="shared" si="141"/>
        <v>5.8777777777777782</v>
      </c>
    </row>
    <row r="395" spans="1:27" ht="67" hidden="1" customHeight="1" x14ac:dyDescent="0.15">
      <c r="A395" s="29" t="s">
        <v>765</v>
      </c>
      <c r="B395" s="28"/>
      <c r="C395" s="27" t="s">
        <v>12</v>
      </c>
      <c r="D395" s="28" t="s">
        <v>53</v>
      </c>
      <c r="E395" s="58" t="s">
        <v>995</v>
      </c>
      <c r="F395" s="18" t="s">
        <v>833</v>
      </c>
      <c r="G395" s="26" t="s">
        <v>182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6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7"/>
        <v>8.3333333333333339</v>
      </c>
      <c r="U395" s="26">
        <v>100</v>
      </c>
      <c r="V395" s="25">
        <v>10</v>
      </c>
      <c r="W395" s="25">
        <f t="shared" si="138"/>
        <v>1</v>
      </c>
      <c r="X395" s="25">
        <f t="shared" si="139"/>
        <v>9.3333333333333339</v>
      </c>
      <c r="Y395" s="25">
        <f t="shared" si="140"/>
        <v>13.5</v>
      </c>
      <c r="Z395" s="25">
        <v>15</v>
      </c>
      <c r="AA395" s="25">
        <f t="shared" si="141"/>
        <v>5.6666666666666661</v>
      </c>
    </row>
    <row r="396" spans="1:27" ht="71" hidden="1" customHeight="1" x14ac:dyDescent="0.15">
      <c r="A396" s="29" t="s">
        <v>766</v>
      </c>
      <c r="B396" s="28"/>
      <c r="C396" s="27" t="s">
        <v>12</v>
      </c>
      <c r="D396" s="28" t="s">
        <v>242</v>
      </c>
      <c r="E396" s="58" t="s">
        <v>767</v>
      </c>
      <c r="F396" s="18"/>
      <c r="G396" s="26" t="s">
        <v>182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6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7"/>
        <v>3.8333333333333335</v>
      </c>
      <c r="U396" s="26">
        <v>50</v>
      </c>
      <c r="V396" s="25">
        <v>10</v>
      </c>
      <c r="W396" s="25">
        <f t="shared" si="138"/>
        <v>0.5</v>
      </c>
      <c r="X396" s="25">
        <f t="shared" si="139"/>
        <v>4.3333333333333339</v>
      </c>
      <c r="Y396" s="25">
        <f t="shared" si="140"/>
        <v>6.25</v>
      </c>
      <c r="Z396" s="25">
        <f>ROUNDUP(Y396,0)</f>
        <v>7</v>
      </c>
      <c r="AA396" s="25">
        <f t="shared" si="141"/>
        <v>2.6666666666666665</v>
      </c>
    </row>
    <row r="397" spans="1:27" ht="69" hidden="1" customHeight="1" x14ac:dyDescent="0.15">
      <c r="A397" s="29" t="s">
        <v>768</v>
      </c>
      <c r="B397" s="28"/>
      <c r="C397" s="27" t="s">
        <v>12</v>
      </c>
      <c r="D397" s="28" t="s">
        <v>53</v>
      </c>
      <c r="E397" s="58" t="s">
        <v>996</v>
      </c>
      <c r="F397" s="18" t="s">
        <v>833</v>
      </c>
      <c r="G397" s="26" t="s">
        <v>182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6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7"/>
        <v>21.388888888888889</v>
      </c>
      <c r="U397" s="26">
        <v>500</v>
      </c>
      <c r="V397" s="25">
        <v>10</v>
      </c>
      <c r="W397" s="25">
        <f t="shared" si="138"/>
        <v>5</v>
      </c>
      <c r="X397" s="25">
        <f t="shared" si="139"/>
        <v>26.388888888888889</v>
      </c>
      <c r="Y397" s="25">
        <f t="shared" si="140"/>
        <v>37.083333333333336</v>
      </c>
      <c r="Z397" s="25">
        <v>40</v>
      </c>
      <c r="AA397" s="25">
        <f t="shared" si="141"/>
        <v>13.611111111111111</v>
      </c>
    </row>
    <row r="398" spans="1:27" ht="68" hidden="1" customHeight="1" x14ac:dyDescent="0.15">
      <c r="A398" s="29" t="s">
        <v>769</v>
      </c>
      <c r="B398" s="28"/>
      <c r="C398" s="27" t="s">
        <v>12</v>
      </c>
      <c r="D398" s="28" t="s">
        <v>55</v>
      </c>
      <c r="E398" s="58" t="s">
        <v>997</v>
      </c>
      <c r="F398" s="18" t="s">
        <v>837</v>
      </c>
      <c r="G398" s="26" t="s">
        <v>182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6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7"/>
        <v>3.5</v>
      </c>
      <c r="U398" s="26">
        <v>50</v>
      </c>
      <c r="V398" s="25">
        <v>10</v>
      </c>
      <c r="W398" s="25">
        <f t="shared" si="138"/>
        <v>0.5</v>
      </c>
      <c r="X398" s="25">
        <f t="shared" si="139"/>
        <v>4</v>
      </c>
      <c r="Y398" s="25">
        <f t="shared" si="140"/>
        <v>5.75</v>
      </c>
      <c r="Z398" s="25">
        <v>10</v>
      </c>
      <c r="AA398" s="25">
        <f t="shared" si="141"/>
        <v>6</v>
      </c>
    </row>
    <row r="399" spans="1:27" ht="75" customHeight="1" x14ac:dyDescent="0.15">
      <c r="A399" s="63" t="s">
        <v>770</v>
      </c>
      <c r="B399" s="28"/>
      <c r="C399" s="27" t="s">
        <v>12</v>
      </c>
      <c r="D399" s="28" t="s">
        <v>288</v>
      </c>
      <c r="E399" s="58" t="s">
        <v>998</v>
      </c>
      <c r="F399" s="18" t="s">
        <v>837</v>
      </c>
      <c r="G399" s="26" t="s">
        <v>182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-</v>
      </c>
      <c r="L399" s="26"/>
      <c r="M399" s="24">
        <f t="shared" si="136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7"/>
        <v>3.2777777777777777</v>
      </c>
      <c r="U399" s="26">
        <v>40</v>
      </c>
      <c r="V399" s="25">
        <v>10</v>
      </c>
      <c r="W399" s="25">
        <f t="shared" si="138"/>
        <v>0.4</v>
      </c>
      <c r="X399" s="25">
        <f t="shared" si="139"/>
        <v>3.6777777777777776</v>
      </c>
      <c r="Y399" s="25">
        <f t="shared" si="140"/>
        <v>5.3166666666666664</v>
      </c>
      <c r="Z399" s="25">
        <v>10</v>
      </c>
      <c r="AA399" s="25">
        <f t="shared" si="141"/>
        <v>6.322222222222222</v>
      </c>
    </row>
    <row r="400" spans="1:27" ht="75" hidden="1" customHeight="1" x14ac:dyDescent="0.15">
      <c r="A400" s="29" t="s">
        <v>771</v>
      </c>
      <c r="B400" s="28"/>
      <c r="C400" s="27" t="s">
        <v>12</v>
      </c>
      <c r="D400" s="28" t="s">
        <v>55</v>
      </c>
      <c r="E400" s="58" t="s">
        <v>999</v>
      </c>
      <c r="F400" s="18" t="s">
        <v>841</v>
      </c>
      <c r="G400" s="26" t="s">
        <v>182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6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7"/>
        <v>3.0555555555555554</v>
      </c>
      <c r="U400" s="26">
        <v>40</v>
      </c>
      <c r="V400" s="25">
        <v>10</v>
      </c>
      <c r="W400" s="25">
        <f t="shared" si="138"/>
        <v>0.4</v>
      </c>
      <c r="X400" s="25">
        <f t="shared" si="139"/>
        <v>3.4555555555555553</v>
      </c>
      <c r="Y400" s="25">
        <f t="shared" si="140"/>
        <v>4.9833333333333334</v>
      </c>
      <c r="Z400" s="25">
        <v>9</v>
      </c>
      <c r="AA400" s="25">
        <f t="shared" si="141"/>
        <v>5.5444444444444443</v>
      </c>
    </row>
    <row r="401" spans="1:27" ht="75" hidden="1" customHeight="1" x14ac:dyDescent="0.15">
      <c r="A401" s="29" t="s">
        <v>772</v>
      </c>
      <c r="B401" s="28"/>
      <c r="C401" s="27" t="s">
        <v>12</v>
      </c>
      <c r="D401" s="28" t="s">
        <v>55</v>
      </c>
      <c r="E401" s="58" t="s">
        <v>1000</v>
      </c>
      <c r="F401" s="18" t="s">
        <v>840</v>
      </c>
      <c r="G401" s="26" t="s">
        <v>182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6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7"/>
        <v>3.6111111111111112</v>
      </c>
      <c r="U401" s="26">
        <v>60</v>
      </c>
      <c r="V401" s="25">
        <v>10</v>
      </c>
      <c r="W401" s="25">
        <f t="shared" si="138"/>
        <v>0.6</v>
      </c>
      <c r="X401" s="25">
        <f t="shared" si="139"/>
        <v>4.2111111111111112</v>
      </c>
      <c r="Y401" s="25">
        <f t="shared" si="140"/>
        <v>6.0166666666666666</v>
      </c>
      <c r="Z401" s="25">
        <v>10</v>
      </c>
      <c r="AA401" s="25">
        <f t="shared" si="141"/>
        <v>5.7888888888888896</v>
      </c>
    </row>
    <row r="402" spans="1:27" ht="75" hidden="1" customHeight="1" x14ac:dyDescent="0.15">
      <c r="A402" s="29" t="s">
        <v>773</v>
      </c>
      <c r="B402" s="28"/>
      <c r="C402" s="27" t="s">
        <v>12</v>
      </c>
      <c r="D402" s="28" t="s">
        <v>55</v>
      </c>
      <c r="E402" s="58" t="s">
        <v>865</v>
      </c>
      <c r="F402" s="18" t="s">
        <v>837</v>
      </c>
      <c r="G402" s="26" t="s">
        <v>182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6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7"/>
        <v>3.6111111111111112</v>
      </c>
      <c r="U402" s="26">
        <v>60</v>
      </c>
      <c r="V402" s="25">
        <v>10</v>
      </c>
      <c r="W402" s="25">
        <f t="shared" si="138"/>
        <v>0.6</v>
      </c>
      <c r="X402" s="25">
        <f t="shared" si="139"/>
        <v>4.2111111111111112</v>
      </c>
      <c r="Y402" s="25">
        <f t="shared" si="140"/>
        <v>6.0166666666666666</v>
      </c>
      <c r="Z402" s="25">
        <v>10</v>
      </c>
      <c r="AA402" s="25">
        <f t="shared" si="141"/>
        <v>5.7888888888888896</v>
      </c>
    </row>
    <row r="403" spans="1:27" ht="64" hidden="1" customHeight="1" x14ac:dyDescent="0.15">
      <c r="A403" s="29" t="s">
        <v>774</v>
      </c>
      <c r="B403" s="28"/>
      <c r="C403" s="27" t="s">
        <v>12</v>
      </c>
      <c r="D403" s="28" t="s">
        <v>288</v>
      </c>
      <c r="E403" s="58" t="s">
        <v>1001</v>
      </c>
      <c r="F403" s="18" t="s">
        <v>841</v>
      </c>
      <c r="G403" s="26" t="s">
        <v>182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6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7"/>
        <v>3.8333333333333335</v>
      </c>
      <c r="U403" s="26">
        <v>70</v>
      </c>
      <c r="V403" s="25">
        <v>10</v>
      </c>
      <c r="W403" s="25">
        <f t="shared" si="138"/>
        <v>0.7</v>
      </c>
      <c r="X403" s="25">
        <f t="shared" si="139"/>
        <v>4.5333333333333332</v>
      </c>
      <c r="Y403" s="25">
        <f t="shared" si="140"/>
        <v>6.45</v>
      </c>
      <c r="Z403" s="25">
        <v>10</v>
      </c>
      <c r="AA403" s="25">
        <f t="shared" si="141"/>
        <v>5.4666666666666659</v>
      </c>
    </row>
    <row r="404" spans="1:27" ht="68" hidden="1" customHeight="1" x14ac:dyDescent="0.15">
      <c r="A404" s="29" t="s">
        <v>775</v>
      </c>
      <c r="B404" s="28"/>
      <c r="C404" s="27" t="s">
        <v>12</v>
      </c>
      <c r="D404" s="28" t="s">
        <v>455</v>
      </c>
      <c r="E404" s="58" t="s">
        <v>1002</v>
      </c>
      <c r="F404" s="18" t="s">
        <v>840</v>
      </c>
      <c r="G404" s="26" t="s">
        <v>182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6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7"/>
        <v>16.055555555555557</v>
      </c>
      <c r="U404" s="26">
        <v>400</v>
      </c>
      <c r="V404" s="25">
        <v>10</v>
      </c>
      <c r="W404" s="25">
        <f t="shared" si="138"/>
        <v>4</v>
      </c>
      <c r="X404" s="25">
        <f t="shared" si="139"/>
        <v>20.055555555555557</v>
      </c>
      <c r="Y404" s="25">
        <f t="shared" si="140"/>
        <v>28.083333333333336</v>
      </c>
      <c r="Z404" s="25">
        <v>30</v>
      </c>
      <c r="AA404" s="25">
        <f t="shared" si="141"/>
        <v>9.9444444444444429</v>
      </c>
    </row>
    <row r="405" spans="1:27" ht="64" hidden="1" customHeight="1" x14ac:dyDescent="0.15">
      <c r="A405" s="29" t="s">
        <v>776</v>
      </c>
      <c r="B405" s="28"/>
      <c r="C405" s="27" t="s">
        <v>12</v>
      </c>
      <c r="D405" s="28" t="s">
        <v>53</v>
      </c>
      <c r="E405" s="58" t="s">
        <v>1003</v>
      </c>
      <c r="F405" s="18" t="s">
        <v>837</v>
      </c>
      <c r="G405" s="26" t="s">
        <v>182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6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7"/>
        <v>15.277777777777779</v>
      </c>
      <c r="U405" s="26">
        <v>150</v>
      </c>
      <c r="V405" s="25">
        <v>10</v>
      </c>
      <c r="W405" s="25">
        <f t="shared" si="138"/>
        <v>1.5</v>
      </c>
      <c r="X405" s="25">
        <f t="shared" si="139"/>
        <v>16.777777777777779</v>
      </c>
      <c r="Y405" s="25">
        <f t="shared" si="140"/>
        <v>24.416666666666668</v>
      </c>
      <c r="Z405" s="25">
        <f>ROUNDUP(Y405,0)</f>
        <v>25</v>
      </c>
      <c r="AA405" s="25">
        <f t="shared" si="141"/>
        <v>8.2222222222222214</v>
      </c>
    </row>
    <row r="406" spans="1:27" ht="67" customHeight="1" x14ac:dyDescent="0.15">
      <c r="A406" s="29" t="s">
        <v>778</v>
      </c>
      <c r="B406" s="28"/>
      <c r="C406" s="27" t="s">
        <v>12</v>
      </c>
      <c r="D406" s="28" t="s">
        <v>226</v>
      </c>
      <c r="E406" s="58" t="s">
        <v>777</v>
      </c>
      <c r="F406" s="18" t="s">
        <v>841</v>
      </c>
      <c r="G406" s="26" t="s">
        <v>182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6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7"/>
        <v>3.6111111111111112</v>
      </c>
      <c r="U406" s="26">
        <v>30</v>
      </c>
      <c r="V406" s="25">
        <v>10</v>
      </c>
      <c r="W406" s="25">
        <f t="shared" si="138"/>
        <v>0.3</v>
      </c>
      <c r="X406" s="25">
        <f t="shared" si="139"/>
        <v>3.911111111111111</v>
      </c>
      <c r="Y406" s="25">
        <f t="shared" si="140"/>
        <v>5.7166666666666668</v>
      </c>
      <c r="Z406" s="25">
        <v>10</v>
      </c>
      <c r="AA406" s="25">
        <f t="shared" si="141"/>
        <v>6.0888888888888895</v>
      </c>
    </row>
    <row r="407" spans="1:27" ht="71" hidden="1" customHeight="1" x14ac:dyDescent="0.15">
      <c r="A407" s="29" t="s">
        <v>779</v>
      </c>
      <c r="B407" s="28"/>
      <c r="C407" s="27" t="s">
        <v>12</v>
      </c>
      <c r="D407" s="28" t="s">
        <v>226</v>
      </c>
      <c r="E407" s="58" t="s">
        <v>780</v>
      </c>
      <c r="F407" s="18" t="s">
        <v>841</v>
      </c>
      <c r="G407" s="26" t="s">
        <v>182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6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7"/>
        <v>2.7777777777777777</v>
      </c>
      <c r="U407" s="26">
        <v>30</v>
      </c>
      <c r="V407" s="25">
        <v>10</v>
      </c>
      <c r="W407" s="25">
        <f t="shared" si="138"/>
        <v>0.3</v>
      </c>
      <c r="X407" s="25">
        <f t="shared" si="139"/>
        <v>3.0777777777777775</v>
      </c>
      <c r="Y407" s="25">
        <f t="shared" si="140"/>
        <v>4.4666666666666659</v>
      </c>
      <c r="Z407" s="25">
        <v>10</v>
      </c>
      <c r="AA407" s="25">
        <f t="shared" si="141"/>
        <v>6.9222222222222225</v>
      </c>
    </row>
    <row r="408" spans="1:27" ht="65" hidden="1" customHeight="1" x14ac:dyDescent="0.15">
      <c r="A408" s="29" t="s">
        <v>781</v>
      </c>
      <c r="B408" s="28"/>
      <c r="C408" s="27" t="s">
        <v>12</v>
      </c>
      <c r="D408" s="28" t="s">
        <v>53</v>
      </c>
      <c r="E408" s="58" t="s">
        <v>1015</v>
      </c>
      <c r="F408" s="18" t="s">
        <v>837</v>
      </c>
      <c r="G408" s="26" t="s">
        <v>182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6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7"/>
        <v>6.1111111111111107</v>
      </c>
      <c r="U408" s="26">
        <v>300</v>
      </c>
      <c r="V408" s="25">
        <v>10</v>
      </c>
      <c r="W408" s="25">
        <f t="shared" si="138"/>
        <v>3</v>
      </c>
      <c r="X408" s="25">
        <f t="shared" si="139"/>
        <v>9.1111111111111107</v>
      </c>
      <c r="Y408" s="25">
        <f t="shared" si="140"/>
        <v>12.166666666666666</v>
      </c>
      <c r="Z408" s="25">
        <v>15</v>
      </c>
      <c r="AA408" s="25">
        <f t="shared" si="141"/>
        <v>5.8888888888888893</v>
      </c>
    </row>
    <row r="409" spans="1:27" ht="64" customHeight="1" x14ac:dyDescent="0.15">
      <c r="A409" s="29" t="s">
        <v>782</v>
      </c>
      <c r="B409" s="28"/>
      <c r="C409" s="27" t="s">
        <v>12</v>
      </c>
      <c r="D409" s="28" t="s">
        <v>53</v>
      </c>
      <c r="E409" s="58" t="s">
        <v>1015</v>
      </c>
      <c r="F409" s="18" t="s">
        <v>840</v>
      </c>
      <c r="G409" s="26" t="s">
        <v>182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-</v>
      </c>
      <c r="L409" s="26"/>
      <c r="M409" s="24">
        <f t="shared" si="136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7"/>
        <v>6.1111111111111107</v>
      </c>
      <c r="U409" s="26">
        <v>300</v>
      </c>
      <c r="V409" s="25">
        <v>10</v>
      </c>
      <c r="W409" s="25">
        <f t="shared" si="138"/>
        <v>3</v>
      </c>
      <c r="X409" s="25">
        <f t="shared" si="139"/>
        <v>9.1111111111111107</v>
      </c>
      <c r="Y409" s="25">
        <f t="shared" si="140"/>
        <v>12.166666666666666</v>
      </c>
      <c r="Z409" s="25">
        <v>15</v>
      </c>
      <c r="AA409" s="25">
        <f t="shared" si="141"/>
        <v>5.8888888888888893</v>
      </c>
    </row>
    <row r="410" spans="1:27" ht="63" hidden="1" customHeight="1" x14ac:dyDescent="0.15">
      <c r="A410" s="29" t="s">
        <v>783</v>
      </c>
      <c r="B410" s="28"/>
      <c r="C410" s="27" t="s">
        <v>12</v>
      </c>
      <c r="D410" s="28" t="s">
        <v>455</v>
      </c>
      <c r="E410" s="58" t="s">
        <v>1014</v>
      </c>
      <c r="F410" s="18" t="s">
        <v>837</v>
      </c>
      <c r="G410" s="26" t="s">
        <v>182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6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7"/>
        <v>11.444444444444445</v>
      </c>
      <c r="U410" s="26">
        <v>200</v>
      </c>
      <c r="V410" s="25">
        <v>10</v>
      </c>
      <c r="W410" s="25">
        <f t="shared" si="138"/>
        <v>2</v>
      </c>
      <c r="X410" s="25">
        <f t="shared" si="139"/>
        <v>13.444444444444445</v>
      </c>
      <c r="Y410" s="25">
        <f t="shared" si="140"/>
        <v>19.166666666666668</v>
      </c>
      <c r="Z410" s="25">
        <f>ROUNDUP(Y410,0)</f>
        <v>20</v>
      </c>
      <c r="AA410" s="25">
        <f t="shared" si="141"/>
        <v>6.5555555555555554</v>
      </c>
    </row>
    <row r="411" spans="1:27" ht="68" hidden="1" customHeight="1" x14ac:dyDescent="0.15">
      <c r="A411" s="29" t="s">
        <v>784</v>
      </c>
      <c r="B411" s="28"/>
      <c r="C411" s="27" t="s">
        <v>12</v>
      </c>
      <c r="D411" s="28" t="s">
        <v>455</v>
      </c>
      <c r="E411" s="58" t="s">
        <v>1014</v>
      </c>
      <c r="F411" s="18" t="s">
        <v>840</v>
      </c>
      <c r="G411" s="26" t="s">
        <v>182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6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7"/>
        <v>11.444444444444445</v>
      </c>
      <c r="U411" s="26">
        <v>200</v>
      </c>
      <c r="V411" s="25">
        <v>10</v>
      </c>
      <c r="W411" s="25">
        <f t="shared" si="138"/>
        <v>2</v>
      </c>
      <c r="X411" s="25">
        <f t="shared" si="139"/>
        <v>13.444444444444445</v>
      </c>
      <c r="Y411" s="25">
        <f t="shared" si="140"/>
        <v>19.166666666666668</v>
      </c>
      <c r="Z411" s="25">
        <f>ROUNDUP(Y411,0)</f>
        <v>20</v>
      </c>
      <c r="AA411" s="25">
        <f t="shared" si="141"/>
        <v>6.5555555555555554</v>
      </c>
    </row>
    <row r="412" spans="1:27" ht="73" hidden="1" customHeight="1" x14ac:dyDescent="0.15">
      <c r="A412" s="29" t="s">
        <v>785</v>
      </c>
      <c r="B412" s="28"/>
      <c r="C412" s="27" t="s">
        <v>12</v>
      </c>
      <c r="D412" s="28" t="s">
        <v>53</v>
      </c>
      <c r="E412" s="58" t="s">
        <v>1005</v>
      </c>
      <c r="F412" s="18" t="s">
        <v>840</v>
      </c>
      <c r="G412" s="26" t="s">
        <v>182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6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7"/>
        <v>7.1111111111111107</v>
      </c>
      <c r="U412" s="26">
        <v>200</v>
      </c>
      <c r="V412" s="25">
        <v>10</v>
      </c>
      <c r="W412" s="25">
        <f t="shared" si="138"/>
        <v>2</v>
      </c>
      <c r="X412" s="25">
        <f t="shared" si="139"/>
        <v>9.1111111111111107</v>
      </c>
      <c r="Y412" s="25">
        <f t="shared" si="140"/>
        <v>12.666666666666666</v>
      </c>
      <c r="Z412" s="25">
        <v>18</v>
      </c>
      <c r="AA412" s="25">
        <f t="shared" si="141"/>
        <v>8.8888888888888893</v>
      </c>
    </row>
    <row r="413" spans="1:27" ht="67" hidden="1" customHeight="1" x14ac:dyDescent="0.15">
      <c r="A413" s="29" t="s">
        <v>786</v>
      </c>
      <c r="B413" s="28"/>
      <c r="C413" s="27" t="s">
        <v>12</v>
      </c>
      <c r="D413" s="28" t="s">
        <v>455</v>
      </c>
      <c r="E413" s="58" t="s">
        <v>1004</v>
      </c>
      <c r="F413" s="18" t="s">
        <v>841</v>
      </c>
      <c r="G413" s="26" t="s">
        <v>182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6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7"/>
        <v>8.3333333333333339</v>
      </c>
      <c r="U413" s="26">
        <v>200</v>
      </c>
      <c r="V413" s="25">
        <v>10</v>
      </c>
      <c r="W413" s="25">
        <f t="shared" si="138"/>
        <v>2</v>
      </c>
      <c r="X413" s="25">
        <f t="shared" si="139"/>
        <v>10.333333333333334</v>
      </c>
      <c r="Y413" s="25">
        <f t="shared" si="140"/>
        <v>14.5</v>
      </c>
      <c r="Z413" s="25">
        <v>16</v>
      </c>
      <c r="AA413" s="25">
        <f t="shared" si="141"/>
        <v>5.6666666666666661</v>
      </c>
    </row>
    <row r="414" spans="1:27" ht="73" hidden="1" customHeight="1" x14ac:dyDescent="0.15">
      <c r="A414" s="29" t="s">
        <v>787</v>
      </c>
      <c r="B414" s="28"/>
      <c r="C414" s="27" t="s">
        <v>12</v>
      </c>
      <c r="D414" s="28" t="s">
        <v>250</v>
      </c>
      <c r="E414" s="58" t="s">
        <v>1006</v>
      </c>
      <c r="F414" s="18" t="s">
        <v>861</v>
      </c>
      <c r="G414" s="26" t="s">
        <v>182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6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7"/>
        <v>26.944444444444443</v>
      </c>
      <c r="U414" s="26">
        <v>600</v>
      </c>
      <c r="V414" s="25">
        <v>10</v>
      </c>
      <c r="W414" s="25">
        <f t="shared" si="138"/>
        <v>6</v>
      </c>
      <c r="X414" s="25">
        <f t="shared" si="139"/>
        <v>32.944444444444443</v>
      </c>
      <c r="Y414" s="25">
        <f t="shared" si="140"/>
        <v>46.416666666666664</v>
      </c>
      <c r="Z414" s="25">
        <v>40</v>
      </c>
      <c r="AA414" s="25">
        <f t="shared" si="141"/>
        <v>7.0555555555555571</v>
      </c>
    </row>
    <row r="415" spans="1:27" ht="66" hidden="1" customHeight="1" x14ac:dyDescent="0.15">
      <c r="A415" s="29" t="s">
        <v>788</v>
      </c>
      <c r="B415" s="28"/>
      <c r="C415" s="27" t="s">
        <v>12</v>
      </c>
      <c r="D415" s="28" t="s">
        <v>57</v>
      </c>
      <c r="E415" s="58" t="s">
        <v>1013</v>
      </c>
      <c r="F415" s="18" t="s">
        <v>837</v>
      </c>
      <c r="G415" s="26" t="s">
        <v>182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6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7"/>
        <v>18.222222222222221</v>
      </c>
      <c r="U415" s="26">
        <v>200</v>
      </c>
      <c r="V415" s="25">
        <v>10</v>
      </c>
      <c r="W415" s="25">
        <f t="shared" si="138"/>
        <v>2</v>
      </c>
      <c r="X415" s="25">
        <f t="shared" si="139"/>
        <v>20.222222222222221</v>
      </c>
      <c r="Y415" s="25">
        <f t="shared" si="140"/>
        <v>29.333333333333332</v>
      </c>
      <c r="Z415" s="25">
        <f>ROUNDUP(Y415,0)</f>
        <v>30</v>
      </c>
      <c r="AA415" s="25">
        <f t="shared" si="141"/>
        <v>9.7777777777777786</v>
      </c>
    </row>
    <row r="416" spans="1:27" ht="63" hidden="1" customHeight="1" x14ac:dyDescent="0.15">
      <c r="A416" s="29" t="s">
        <v>789</v>
      </c>
      <c r="B416" s="28"/>
      <c r="C416" s="27" t="s">
        <v>12</v>
      </c>
      <c r="D416" s="28" t="s">
        <v>456</v>
      </c>
      <c r="E416" s="58" t="s">
        <v>1012</v>
      </c>
      <c r="F416" s="18" t="s">
        <v>860</v>
      </c>
      <c r="G416" s="26" t="s">
        <v>182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2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3">R416/S416</f>
        <v>26.944444444444443</v>
      </c>
      <c r="U416" s="26">
        <v>700</v>
      </c>
      <c r="V416" s="25">
        <v>10</v>
      </c>
      <c r="W416" s="25">
        <f t="shared" ref="W416:W420" si="144">U416*V416/1000</f>
        <v>7</v>
      </c>
      <c r="X416" s="25">
        <f t="shared" ref="X416:X420" si="145">T416+W416</f>
        <v>33.944444444444443</v>
      </c>
      <c r="Y416" s="25">
        <f t="shared" ref="Y416:Y420" si="146">T416*1.5+W416</f>
        <v>47.416666666666664</v>
      </c>
      <c r="Z416" s="25">
        <v>45</v>
      </c>
      <c r="AA416" s="25">
        <f t="shared" ref="AA416:AA420" si="147">Z416-T416-W416</f>
        <v>11.055555555555557</v>
      </c>
    </row>
    <row r="417" spans="1:27" ht="55" hidden="1" customHeight="1" x14ac:dyDescent="0.15">
      <c r="A417" s="29" t="s">
        <v>790</v>
      </c>
      <c r="B417" s="28"/>
      <c r="C417" s="27" t="s">
        <v>12</v>
      </c>
      <c r="D417" s="28" t="s">
        <v>250</v>
      </c>
      <c r="E417" s="58" t="s">
        <v>1011</v>
      </c>
      <c r="F417" s="18" t="s">
        <v>861</v>
      </c>
      <c r="G417" s="26" t="s">
        <v>182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2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3"/>
        <v>25.111111111111111</v>
      </c>
      <c r="U417" s="26">
        <v>700</v>
      </c>
      <c r="V417" s="25">
        <v>10</v>
      </c>
      <c r="W417" s="25">
        <f t="shared" si="144"/>
        <v>7</v>
      </c>
      <c r="X417" s="25">
        <f t="shared" si="145"/>
        <v>32.111111111111114</v>
      </c>
      <c r="Y417" s="25">
        <f t="shared" si="146"/>
        <v>44.666666666666664</v>
      </c>
      <c r="Z417" s="25">
        <v>35</v>
      </c>
      <c r="AA417" s="25">
        <f t="shared" si="147"/>
        <v>2.8888888888888893</v>
      </c>
    </row>
    <row r="418" spans="1:27" ht="60" hidden="1" customHeight="1" x14ac:dyDescent="0.15">
      <c r="A418" s="29" t="s">
        <v>791</v>
      </c>
      <c r="B418" s="28"/>
      <c r="C418" s="27" t="s">
        <v>12</v>
      </c>
      <c r="D418" s="28" t="s">
        <v>289</v>
      </c>
      <c r="E418" s="58" t="s">
        <v>792</v>
      </c>
      <c r="F418" s="18" t="s">
        <v>841</v>
      </c>
      <c r="G418" s="26" t="s">
        <v>182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2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3"/>
        <v>3.6111111111111112</v>
      </c>
      <c r="U418" s="26">
        <v>10</v>
      </c>
      <c r="V418" s="25">
        <v>10</v>
      </c>
      <c r="W418" s="25">
        <f t="shared" si="144"/>
        <v>0.1</v>
      </c>
      <c r="X418" s="25">
        <f t="shared" si="145"/>
        <v>3.7111111111111112</v>
      </c>
      <c r="Y418" s="25">
        <f t="shared" si="146"/>
        <v>5.5166666666666666</v>
      </c>
      <c r="Z418" s="25">
        <v>8</v>
      </c>
      <c r="AA418" s="25">
        <f t="shared" si="147"/>
        <v>4.2888888888888896</v>
      </c>
    </row>
    <row r="419" spans="1:27" ht="55" hidden="1" customHeight="1" x14ac:dyDescent="0.15">
      <c r="A419" s="29" t="s">
        <v>793</v>
      </c>
      <c r="B419" s="28"/>
      <c r="C419" s="27" t="s">
        <v>12</v>
      </c>
      <c r="D419" s="28" t="s">
        <v>289</v>
      </c>
      <c r="E419" s="58" t="s">
        <v>794</v>
      </c>
      <c r="F419" s="18" t="s">
        <v>858</v>
      </c>
      <c r="G419" s="26" t="s">
        <v>182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2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3"/>
        <v>3.6111111111111112</v>
      </c>
      <c r="U419" s="26">
        <v>10</v>
      </c>
      <c r="V419" s="25">
        <v>10</v>
      </c>
      <c r="W419" s="25">
        <f t="shared" si="144"/>
        <v>0.1</v>
      </c>
      <c r="X419" s="25">
        <f t="shared" si="145"/>
        <v>3.7111111111111112</v>
      </c>
      <c r="Y419" s="25">
        <f t="shared" si="146"/>
        <v>5.5166666666666666</v>
      </c>
      <c r="Z419" s="25">
        <v>8</v>
      </c>
      <c r="AA419" s="25">
        <f t="shared" si="147"/>
        <v>4.2888888888888896</v>
      </c>
    </row>
    <row r="420" spans="1:27" ht="53" hidden="1" customHeight="1" x14ac:dyDescent="0.15">
      <c r="A420" s="29" t="s">
        <v>795</v>
      </c>
      <c r="B420" s="28"/>
      <c r="C420" s="27" t="s">
        <v>12</v>
      </c>
      <c r="D420" s="28" t="s">
        <v>289</v>
      </c>
      <c r="E420" s="58" t="s">
        <v>1008</v>
      </c>
      <c r="F420" s="18" t="s">
        <v>837</v>
      </c>
      <c r="G420" s="26" t="s">
        <v>182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2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3"/>
        <v>1.9444444444444444</v>
      </c>
      <c r="U420" s="26">
        <v>5</v>
      </c>
      <c r="V420" s="25">
        <v>10</v>
      </c>
      <c r="W420" s="25">
        <f t="shared" si="144"/>
        <v>0.05</v>
      </c>
      <c r="X420" s="25">
        <f t="shared" si="145"/>
        <v>1.9944444444444445</v>
      </c>
      <c r="Y420" s="25">
        <f t="shared" si="146"/>
        <v>2.9666666666666663</v>
      </c>
      <c r="Z420" s="25">
        <f t="shared" ref="Z420:Z431" si="148">ROUNDUP(Y420,0)</f>
        <v>3</v>
      </c>
      <c r="AA420" s="25">
        <f t="shared" si="147"/>
        <v>1.0055555555555555</v>
      </c>
    </row>
    <row r="421" spans="1:27" ht="60" hidden="1" customHeight="1" x14ac:dyDescent="0.15">
      <c r="A421" s="29" t="s">
        <v>796</v>
      </c>
      <c r="B421" s="28"/>
      <c r="C421" s="27" t="s">
        <v>12</v>
      </c>
      <c r="D421" s="28" t="s">
        <v>242</v>
      </c>
      <c r="E421" s="58" t="s">
        <v>1010</v>
      </c>
      <c r="F421" s="18" t="s">
        <v>1007</v>
      </c>
      <c r="G421" s="26" t="s">
        <v>182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9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50">R421/S421</f>
        <v>11.111111111111111</v>
      </c>
      <c r="U421" s="26">
        <v>100</v>
      </c>
      <c r="V421" s="25">
        <v>10</v>
      </c>
      <c r="W421" s="25">
        <f t="shared" ref="W421:W431" si="151">U421*V421/1000</f>
        <v>1</v>
      </c>
      <c r="X421" s="25">
        <f t="shared" ref="X421:X431" si="152">T421+W421</f>
        <v>12.111111111111111</v>
      </c>
      <c r="Y421" s="25">
        <f t="shared" ref="Y421:Y431" si="153">T421*1.5+W421</f>
        <v>17.666666666666664</v>
      </c>
      <c r="Z421" s="25">
        <v>15</v>
      </c>
      <c r="AA421" s="25">
        <f t="shared" ref="AA421:AA431" si="154">Z421-T421-W421</f>
        <v>2.8888888888888893</v>
      </c>
    </row>
    <row r="422" spans="1:27" ht="55" hidden="1" customHeight="1" x14ac:dyDescent="0.15">
      <c r="A422" s="57" t="s">
        <v>797</v>
      </c>
      <c r="B422" s="28"/>
      <c r="C422" s="27" t="s">
        <v>12</v>
      </c>
      <c r="D422" s="28" t="s">
        <v>288</v>
      </c>
      <c r="E422" s="58" t="s">
        <v>1009</v>
      </c>
      <c r="F422" s="18" t="s">
        <v>833</v>
      </c>
      <c r="G422" s="26" t="s">
        <v>182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9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50"/>
        <v>3.2222222222222223</v>
      </c>
      <c r="U422" s="26">
        <v>60</v>
      </c>
      <c r="V422" s="25">
        <v>10</v>
      </c>
      <c r="W422" s="25">
        <f t="shared" si="151"/>
        <v>0.6</v>
      </c>
      <c r="X422" s="25">
        <f t="shared" si="152"/>
        <v>3.8222222222222224</v>
      </c>
      <c r="Y422" s="25">
        <f t="shared" si="153"/>
        <v>5.4333333333333336</v>
      </c>
      <c r="Z422" s="25">
        <v>10</v>
      </c>
      <c r="AA422" s="25">
        <f t="shared" si="154"/>
        <v>6.177777777777778</v>
      </c>
    </row>
    <row r="423" spans="1:27" ht="53" hidden="1" customHeight="1" x14ac:dyDescent="0.15">
      <c r="A423" s="29" t="s">
        <v>799</v>
      </c>
      <c r="B423" s="28"/>
      <c r="C423" s="27" t="s">
        <v>12</v>
      </c>
      <c r="D423" s="28" t="s">
        <v>289</v>
      </c>
      <c r="E423" s="58" t="s">
        <v>1008</v>
      </c>
      <c r="F423" s="18" t="s">
        <v>840</v>
      </c>
      <c r="G423" s="26" t="s">
        <v>182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9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50"/>
        <v>1.9444444444444444</v>
      </c>
      <c r="U423" s="26">
        <v>5</v>
      </c>
      <c r="V423" s="25">
        <v>10</v>
      </c>
      <c r="W423" s="25">
        <f t="shared" si="151"/>
        <v>0.05</v>
      </c>
      <c r="X423" s="25">
        <f t="shared" si="152"/>
        <v>1.9944444444444445</v>
      </c>
      <c r="Y423" s="25">
        <f t="shared" si="153"/>
        <v>2.9666666666666663</v>
      </c>
      <c r="Z423" s="25">
        <f t="shared" si="148"/>
        <v>3</v>
      </c>
      <c r="AA423" s="25">
        <f t="shared" si="154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8"/>
      <c r="F424" s="18" t="s">
        <v>841</v>
      </c>
      <c r="G424" s="26" t="s">
        <v>182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9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50"/>
        <v>0</v>
      </c>
      <c r="U424" s="26">
        <v>200</v>
      </c>
      <c r="V424" s="25">
        <v>10</v>
      </c>
      <c r="W424" s="25">
        <f t="shared" si="151"/>
        <v>2</v>
      </c>
      <c r="X424" s="25">
        <f t="shared" si="152"/>
        <v>2</v>
      </c>
      <c r="Y424" s="25">
        <f t="shared" si="153"/>
        <v>2</v>
      </c>
      <c r="Z424" s="25">
        <f t="shared" si="148"/>
        <v>2</v>
      </c>
      <c r="AA424" s="25">
        <f t="shared" si="154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8"/>
      <c r="F425" s="18" t="s">
        <v>841</v>
      </c>
      <c r="G425" s="26" t="s">
        <v>182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9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50"/>
        <v>0</v>
      </c>
      <c r="U425" s="26">
        <v>200</v>
      </c>
      <c r="V425" s="25">
        <v>10</v>
      </c>
      <c r="W425" s="25">
        <f t="shared" si="151"/>
        <v>2</v>
      </c>
      <c r="X425" s="25">
        <f t="shared" si="152"/>
        <v>2</v>
      </c>
      <c r="Y425" s="25">
        <f t="shared" si="153"/>
        <v>2</v>
      </c>
      <c r="Z425" s="25">
        <f t="shared" si="148"/>
        <v>2</v>
      </c>
      <c r="AA425" s="25">
        <f t="shared" si="154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8"/>
      <c r="F426" s="18" t="s">
        <v>841</v>
      </c>
      <c r="G426" s="26" t="s">
        <v>182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9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50"/>
        <v>0</v>
      </c>
      <c r="U426" s="26">
        <v>200</v>
      </c>
      <c r="V426" s="25">
        <v>10</v>
      </c>
      <c r="W426" s="25">
        <f t="shared" si="151"/>
        <v>2</v>
      </c>
      <c r="X426" s="25">
        <f t="shared" si="152"/>
        <v>2</v>
      </c>
      <c r="Y426" s="25">
        <f t="shared" si="153"/>
        <v>2</v>
      </c>
      <c r="Z426" s="25">
        <f t="shared" si="148"/>
        <v>2</v>
      </c>
      <c r="AA426" s="25">
        <f t="shared" si="154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8"/>
      <c r="F427" s="18" t="s">
        <v>841</v>
      </c>
      <c r="G427" s="26" t="s">
        <v>182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9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50"/>
        <v>0</v>
      </c>
      <c r="U427" s="26">
        <v>200</v>
      </c>
      <c r="V427" s="25">
        <v>10</v>
      </c>
      <c r="W427" s="25">
        <f t="shared" si="151"/>
        <v>2</v>
      </c>
      <c r="X427" s="25">
        <f t="shared" si="152"/>
        <v>2</v>
      </c>
      <c r="Y427" s="25">
        <f t="shared" si="153"/>
        <v>2</v>
      </c>
      <c r="Z427" s="25">
        <f t="shared" si="148"/>
        <v>2</v>
      </c>
      <c r="AA427" s="25">
        <f t="shared" si="154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8"/>
      <c r="F428" s="18" t="s">
        <v>841</v>
      </c>
      <c r="G428" s="26" t="s">
        <v>182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9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50"/>
        <v>0</v>
      </c>
      <c r="U428" s="26">
        <v>200</v>
      </c>
      <c r="V428" s="25">
        <v>10</v>
      </c>
      <c r="W428" s="25">
        <f t="shared" si="151"/>
        <v>2</v>
      </c>
      <c r="X428" s="25">
        <f t="shared" si="152"/>
        <v>2</v>
      </c>
      <c r="Y428" s="25">
        <f t="shared" si="153"/>
        <v>2</v>
      </c>
      <c r="Z428" s="25">
        <f t="shared" si="148"/>
        <v>2</v>
      </c>
      <c r="AA428" s="25">
        <f t="shared" si="154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8"/>
      <c r="F429" s="18" t="s">
        <v>841</v>
      </c>
      <c r="G429" s="26" t="s">
        <v>182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9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50"/>
        <v>0</v>
      </c>
      <c r="U429" s="26">
        <v>200</v>
      </c>
      <c r="V429" s="25">
        <v>10</v>
      </c>
      <c r="W429" s="25">
        <f t="shared" si="151"/>
        <v>2</v>
      </c>
      <c r="X429" s="25">
        <f t="shared" si="152"/>
        <v>2</v>
      </c>
      <c r="Y429" s="25">
        <f t="shared" si="153"/>
        <v>2</v>
      </c>
      <c r="Z429" s="25">
        <f t="shared" si="148"/>
        <v>2</v>
      </c>
      <c r="AA429" s="25">
        <f t="shared" si="154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8"/>
      <c r="F430" s="18" t="s">
        <v>841</v>
      </c>
      <c r="G430" s="26" t="s">
        <v>182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9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50"/>
        <v>0</v>
      </c>
      <c r="U430" s="26">
        <v>200</v>
      </c>
      <c r="V430" s="25">
        <v>10</v>
      </c>
      <c r="W430" s="25">
        <f t="shared" si="151"/>
        <v>2</v>
      </c>
      <c r="X430" s="25">
        <f t="shared" si="152"/>
        <v>2</v>
      </c>
      <c r="Y430" s="25">
        <f t="shared" si="153"/>
        <v>2</v>
      </c>
      <c r="Z430" s="25">
        <f t="shared" si="148"/>
        <v>2</v>
      </c>
      <c r="AA430" s="25">
        <f t="shared" si="154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8"/>
      <c r="F431" s="18" t="s">
        <v>841</v>
      </c>
      <c r="G431" s="26" t="s">
        <v>182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9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50"/>
        <v>0</v>
      </c>
      <c r="U431" s="26">
        <v>200</v>
      </c>
      <c r="V431" s="25">
        <v>10</v>
      </c>
      <c r="W431" s="25">
        <f t="shared" si="151"/>
        <v>2</v>
      </c>
      <c r="X431" s="25">
        <f t="shared" si="152"/>
        <v>2</v>
      </c>
      <c r="Y431" s="25">
        <f t="shared" si="153"/>
        <v>2</v>
      </c>
      <c r="Z431" s="25">
        <f t="shared" si="148"/>
        <v>2</v>
      </c>
      <c r="AA431" s="25">
        <f t="shared" si="154"/>
        <v>0</v>
      </c>
    </row>
  </sheetData>
  <phoneticPr fontId="8" type="noConversion"/>
  <conditionalFormatting sqref="A3:A431">
    <cfRule type="duplicateValues" dxfId="44" priority="1"/>
  </conditionalFormatting>
  <conditionalFormatting sqref="A329:E431 H3:AA4 H5:J51 K5:AA337 I52:J52 H53:J53 I54:J54 H55:J55 I56:J56 H57:J57 I58:J59 H60:J144 B328:E328 A3:G11 A12:E327 G12:G144 G338:AA431 G145:J337 F12:F431">
    <cfRule type="expression" dxfId="43" priority="6">
      <formula>$Q3=0</formula>
    </cfRule>
  </conditionalFormatting>
  <conditionalFormatting sqref="Q3:Q431">
    <cfRule type="cellIs" dxfId="42" priority="11" operator="lessThan">
      <formula>0</formula>
    </cfRule>
    <cfRule type="cellIs" dxfId="41" priority="12" operator="lessThan">
      <formula>0</formula>
    </cfRule>
  </conditionalFormatting>
  <conditionalFormatting sqref="R3:AA431">
    <cfRule type="containsBlanks" dxfId="4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9"/>
  <sheetViews>
    <sheetView topLeftCell="A113" zoomScaleNormal="150" workbookViewId="0">
      <selection activeCell="G140" sqref="G140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159</v>
      </c>
      <c r="F1" s="34" t="s">
        <v>159</v>
      </c>
      <c r="G1" s="33" t="s">
        <v>159</v>
      </c>
    </row>
    <row r="2" spans="1:11" ht="14" x14ac:dyDescent="0.15">
      <c r="A2" s="8" t="s">
        <v>29</v>
      </c>
      <c r="B2" s="8" t="s">
        <v>44</v>
      </c>
      <c r="C2" s="8" t="s">
        <v>45</v>
      </c>
      <c r="D2" s="8" t="s">
        <v>15</v>
      </c>
      <c r="E2" s="8" t="s">
        <v>46</v>
      </c>
      <c r="F2" s="35" t="s">
        <v>30</v>
      </c>
      <c r="G2" s="14" t="s">
        <v>47</v>
      </c>
      <c r="H2" s="14" t="s">
        <v>48</v>
      </c>
      <c r="I2" s="14" t="s">
        <v>23</v>
      </c>
      <c r="J2" s="14" t="s">
        <v>49</v>
      </c>
      <c r="K2" s="14" t="s">
        <v>383</v>
      </c>
    </row>
    <row r="3" spans="1:11" ht="14" x14ac:dyDescent="0.15">
      <c r="A3" s="48">
        <v>45017</v>
      </c>
      <c r="B3" s="8" t="s">
        <v>383</v>
      </c>
      <c r="D3" s="8" t="s">
        <v>52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383</v>
      </c>
      <c r="D4" s="8" t="s">
        <v>95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95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95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60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62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63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64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8">
        <v>45017</v>
      </c>
      <c r="D11" s="8" t="s">
        <v>50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435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433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430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432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59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8">
        <v>45017</v>
      </c>
      <c r="D17" s="8" t="s">
        <v>65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 t="s">
        <v>67</v>
      </c>
      <c r="E18" t="str">
        <f>IFERROR(VLOOKUP(VENTAS[[#This Row],[Code]],INVENTARIO[],5,FALSE),"-")</f>
        <v>Bañador color combinado</v>
      </c>
      <c r="F18" s="4">
        <v>1</v>
      </c>
      <c r="G18" s="15">
        <v>25</v>
      </c>
      <c r="H18" s="15">
        <f>IFERROR(VLOOKUP(VENTAS[[#This Row],[Code]],INVENTARIO[],24,FALSE),"-")</f>
        <v>19.158888888888889</v>
      </c>
      <c r="I18" s="15">
        <f>(VENTAS[[#This Row],[Precio Venta]]-VENTAS[[#This Row],[Costo]])*VENTAS[[#This Row],[Cantidad]]</f>
        <v>5.8411111111111111</v>
      </c>
      <c r="J18" s="15">
        <f>VENTAS[[#This Row],[Ganancia]]*0.1</f>
        <v>0.58411111111111114</v>
      </c>
    </row>
    <row r="19" spans="1:10" ht="14" x14ac:dyDescent="0.15">
      <c r="A19" s="48">
        <v>45017</v>
      </c>
      <c r="D19" s="8" t="s">
        <v>70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71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72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404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92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407</v>
      </c>
      <c r="E24" t="str">
        <f>IFERROR(VLOOKUP(VENTAS[[#This Row],[Code]],INVENTARIO[],5,FALSE),"-")</f>
        <v>Bañador bikini halter con estampado floral_L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408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409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79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80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81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83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84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85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86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87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412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413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297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414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345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49">
        <v>45017</v>
      </c>
      <c r="D40" s="8" t="s">
        <v>346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49">
        <v>45017</v>
      </c>
      <c r="B41" s="8"/>
      <c r="D41" s="8" t="s">
        <v>346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49">
        <v>45017</v>
      </c>
      <c r="D42" s="8" t="s">
        <v>418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442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28" x14ac:dyDescent="0.15">
      <c r="A44" s="49">
        <v>45017</v>
      </c>
      <c r="D44" s="8" t="s">
        <v>443</v>
      </c>
      <c r="E44" t="str">
        <f>IFERROR(VLOOKUP(VENTAS[[#This Row],[Code]],INVENTARIO[],5,FALSE),"-")</f>
        <v>3 piezas Bañador bikini push up con estampado tropical con falda de playa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444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446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380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422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384</v>
      </c>
      <c r="D49" s="8" t="s">
        <v>381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424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302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384</v>
      </c>
      <c r="D52" s="8" t="s">
        <v>303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384</v>
      </c>
      <c r="D53" s="8" t="s">
        <v>336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384</v>
      </c>
      <c r="D54" s="8" t="s">
        <v>337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384</v>
      </c>
      <c r="D55" s="8" t="s">
        <v>335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384</v>
      </c>
      <c r="D56" s="8" t="s">
        <v>334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384</v>
      </c>
      <c r="D57" s="8" t="s">
        <v>333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384</v>
      </c>
      <c r="D58" s="8" t="s">
        <v>332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330</v>
      </c>
      <c r="E59" t="str">
        <f>IFERROR(VLOOKUP(VENTAS[[#This Row],[Code]],INVENTARIO[],5,FALSE),"-")</f>
        <v>Vestido con estampado floral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384</v>
      </c>
      <c r="D60" s="8" t="s">
        <v>331</v>
      </c>
      <c r="E60" t="str">
        <f>IFERROR(VLOOKUP(VENTAS[[#This Row],[Code]],INVENTARIO[],5,FALSE),"-")</f>
        <v>Vestido con estampado floral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384</v>
      </c>
      <c r="D61" s="8" t="s">
        <v>331</v>
      </c>
      <c r="E61" t="str">
        <f>IFERROR(VLOOKUP(VENTAS[[#This Row],[Code]],INVENTARIO[],5,FALSE),"-")</f>
        <v>Vestido con estampado floral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447</v>
      </c>
    </row>
    <row r="62" spans="1:11" ht="28" x14ac:dyDescent="0.15">
      <c r="A62" s="49"/>
      <c r="B62" s="8" t="s">
        <v>384</v>
      </c>
      <c r="D62" s="8" t="s">
        <v>328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384</v>
      </c>
      <c r="D63" s="8" t="s">
        <v>325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384</v>
      </c>
      <c r="D64" s="8" t="s">
        <v>326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384</v>
      </c>
      <c r="D65" s="8" t="s">
        <v>327</v>
      </c>
      <c r="E65" t="str">
        <f>IFERROR(VLOOKUP(VENTAS[[#This Row],[Code]],INVENTARIO[],5,FALSE),"-")</f>
        <v>Vestido con estampado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384</v>
      </c>
      <c r="D66" s="8" t="s">
        <v>323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384</v>
      </c>
      <c r="D67" s="8" t="s">
        <v>322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384</v>
      </c>
      <c r="D68" s="8" t="s">
        <v>321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384</v>
      </c>
      <c r="D69" s="8" t="s">
        <v>320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384</v>
      </c>
      <c r="D70" s="8" t="s">
        <v>318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384</v>
      </c>
      <c r="D71" s="8" t="s">
        <v>308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28" x14ac:dyDescent="0.15">
      <c r="A72" s="49"/>
      <c r="B72" s="8" t="s">
        <v>384</v>
      </c>
      <c r="D72" s="8" t="s">
        <v>310</v>
      </c>
      <c r="E72" t="str">
        <f>IFERROR(VLOOKUP(VENTAS[[#This Row],[Code]],INVENTARIO[],5,FALSE),"-")</f>
        <v>SHEIN 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384</v>
      </c>
      <c r="D73" s="8" t="s">
        <v>311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384</v>
      </c>
      <c r="D74" s="8" t="s">
        <v>314</v>
      </c>
      <c r="E74" t="str">
        <f>IFERROR(VLOOKUP(VENTAS[[#This Row],[Code]],INVENTARIO[],5,FALSE),"-")</f>
        <v>Vestido pecho con fruncidocon estampado floral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384</v>
      </c>
      <c r="D75" s="8" t="s">
        <v>315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384</v>
      </c>
      <c r="D76" s="8" t="s">
        <v>316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384</v>
      </c>
      <c r="D77" s="8" t="s">
        <v>317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384</v>
      </c>
      <c r="D78" s="8" t="s">
        <v>313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384</v>
      </c>
      <c r="D79" s="8" t="s">
        <v>312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384</v>
      </c>
      <c r="D80" s="8" t="s">
        <v>338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384</v>
      </c>
      <c r="D81" s="8" t="s">
        <v>427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384</v>
      </c>
      <c r="D82" s="8" t="s">
        <v>428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384</v>
      </c>
      <c r="D83" s="8" t="s">
        <v>307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384</v>
      </c>
      <c r="D84" s="8" t="s">
        <v>306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384</v>
      </c>
      <c r="D85" s="8" t="s">
        <v>305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384</v>
      </c>
      <c r="D86" s="8" t="s">
        <v>304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384</v>
      </c>
      <c r="D87" s="8" t="s">
        <v>299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384</v>
      </c>
      <c r="D88" s="8" t="s">
        <v>285</v>
      </c>
      <c r="E88" t="str">
        <f>IFERROR(VLOOKUP(VENTAS[[#This Row],[Code]],INVENTARIO[],5,FALSE),"-")</f>
        <v>EMERY ROSE Vestido Plantas Bohemio_XXL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384</v>
      </c>
      <c r="D89" s="8" t="s">
        <v>217</v>
      </c>
      <c r="E89" t="str">
        <f>IFERROR(VLOOKUP(VENTAS[[#This Row],[Code]],INVENTARIO[],5,FALSE),"-")</f>
        <v>Vestido Tie-Dye Bohemio_XS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28" x14ac:dyDescent="0.15">
      <c r="A90" s="49"/>
      <c r="B90" s="8" t="s">
        <v>384</v>
      </c>
      <c r="D90" s="8" t="s">
        <v>219</v>
      </c>
      <c r="E90" t="str">
        <f>IFERROR(VLOOKUP(VENTAS[[#This Row],[Code]],INVENTARIO[],5,FALSE),"-")</f>
        <v>Vestido tubo con abertura de muslo con abertura_XS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384</v>
      </c>
      <c r="D91" s="8" t="s">
        <v>282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28" x14ac:dyDescent="0.15">
      <c r="A92" s="49"/>
      <c r="B92" s="8" t="s">
        <v>384</v>
      </c>
      <c r="D92" s="8" t="s">
        <v>283</v>
      </c>
      <c r="E92" t="str">
        <f>IFERROR(VLOOKUP(VENTAS[[#This Row],[Code]],INVENTARIO[],5,FALSE),"-")</f>
        <v>EMERY ROSE Vestido Volante rígido Floral Sencillo_S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384</v>
      </c>
      <c r="D93" s="8" t="s">
        <v>341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384</v>
      </c>
      <c r="D94" s="8" t="s">
        <v>244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384</v>
      </c>
      <c r="D95" s="8" t="s">
        <v>238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384</v>
      </c>
      <c r="D96" s="8" t="s">
        <v>241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384</v>
      </c>
      <c r="D97" s="8" t="s">
        <v>247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384</v>
      </c>
      <c r="D98" s="8" t="s">
        <v>246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384</v>
      </c>
      <c r="D99" s="8" t="s">
        <v>245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384</v>
      </c>
      <c r="D100" s="8" t="s">
        <v>448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384</v>
      </c>
      <c r="D101" s="8" t="s">
        <v>233</v>
      </c>
      <c r="E101" t="str">
        <f>IFERROR(VLOOKUP(VENTAS[[#This Row],[Code]],INVENTARIO[],5,FALSE),"-")</f>
        <v>EMERY ROSE Vestido maxi floral con estampado de pañuelo de manga farol bajo con fruncido_L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42" x14ac:dyDescent="0.15">
      <c r="A102" s="49"/>
      <c r="B102" s="8" t="s">
        <v>384</v>
      </c>
      <c r="D102" s="8" t="s">
        <v>229</v>
      </c>
      <c r="E102" t="str">
        <f>IFERROR(VLOOKUP(VENTAS[[#This Row],[Code]],INVENTARIO[],5,FALSE),"-")</f>
        <v>SHEIN Belle Vestido de dama de honor de hombros descubiertos fruncido cruzado de satén_XS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384</v>
      </c>
      <c r="D103" s="8" t="s">
        <v>223</v>
      </c>
      <c r="E103" t="str">
        <f>IFERROR(VLOOKUP(VENTAS[[#This Row],[Code]],INVENTARIO[],5,FALSE),"-")</f>
        <v>Vestido cruzado de lunares _S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384</v>
      </c>
      <c r="D104" s="8" t="s">
        <v>222</v>
      </c>
      <c r="E104" t="str">
        <f>IFERROR(VLOOKUP(VENTAS[[#This Row],[Code]],INVENTARIO[],5,FALSE),"-")</f>
        <v>Vestido cruzado de lunares _XS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384</v>
      </c>
      <c r="D105" s="8" t="s">
        <v>347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347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28" x14ac:dyDescent="0.15">
      <c r="A107" s="49"/>
      <c r="B107" s="8" t="s">
        <v>384</v>
      </c>
      <c r="D107" s="8" t="s">
        <v>429</v>
      </c>
      <c r="E107" t="str">
        <f>IFERROR(VLOOKUP(VENTAS[[#This Row],[Code]],INVENTARIO[],5,FALSE),"-")</f>
        <v>SHEIN SXY 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384</v>
      </c>
      <c r="D108" s="8" t="s">
        <v>352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384</v>
      </c>
      <c r="D109" s="8" t="s">
        <v>354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384</v>
      </c>
      <c r="D110" s="8" t="s">
        <v>353</v>
      </c>
      <c r="E110" t="str">
        <f>IFERROR(VLOOKUP(VENTAS[[#This Row],[Code]],INVENTARIO[],5,FALSE),"-")</f>
        <v>Camiseta corta unicolor con abertura_S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384</v>
      </c>
      <c r="D111" s="8" t="s">
        <v>357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384</v>
      </c>
      <c r="D112" s="8" t="s">
        <v>358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384</v>
      </c>
      <c r="D113" s="8" t="s">
        <v>359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384</v>
      </c>
      <c r="D114" s="8" t="s">
        <v>372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384</v>
      </c>
      <c r="D115" s="8" t="s">
        <v>373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384</v>
      </c>
      <c r="D116" s="8" t="s">
        <v>374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384</v>
      </c>
      <c r="D117" s="8" t="s">
        <v>361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384</v>
      </c>
      <c r="D118" s="8" t="s">
        <v>420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384</v>
      </c>
      <c r="D119" s="8" t="s">
        <v>367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384</v>
      </c>
      <c r="D120" s="8" t="s">
        <v>368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384</v>
      </c>
      <c r="D121" s="8" t="s">
        <v>369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384</v>
      </c>
      <c r="D122" s="8" t="s">
        <v>371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384</v>
      </c>
      <c r="D123" s="8" t="s">
        <v>365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384</v>
      </c>
      <c r="D124" s="8" t="s">
        <v>363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384</v>
      </c>
      <c r="D125" s="8" t="s">
        <v>376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384</v>
      </c>
      <c r="D126" s="8" t="s">
        <v>496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711</v>
      </c>
      <c r="D127" s="8" t="s">
        <v>431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712</v>
      </c>
      <c r="D128" s="8" t="s">
        <v>487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49">
        <v>45045</v>
      </c>
      <c r="C129" s="8" t="s">
        <v>713</v>
      </c>
      <c r="D129" s="8" t="s">
        <v>317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49">
        <v>45045</v>
      </c>
      <c r="C130" s="8" t="s">
        <v>714</v>
      </c>
      <c r="D130" s="8" t="s">
        <v>320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49">
        <v>45045</v>
      </c>
      <c r="C131" s="8" t="s">
        <v>715</v>
      </c>
      <c r="D131" s="8" t="s">
        <v>328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49"/>
      <c r="B132" s="8" t="s">
        <v>384</v>
      </c>
      <c r="D132" s="8" t="s">
        <v>475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0" ht="14" x14ac:dyDescent="0.15">
      <c r="A133" s="49"/>
      <c r="B133" s="8" t="s">
        <v>384</v>
      </c>
      <c r="D133" s="8" t="s">
        <v>477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0" ht="28" x14ac:dyDescent="0.15">
      <c r="A134" s="48">
        <v>45047</v>
      </c>
      <c r="B134" s="8"/>
      <c r="C134" s="8" t="s">
        <v>828</v>
      </c>
      <c r="D134" s="8" t="s">
        <v>484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0" ht="14" x14ac:dyDescent="0.15">
      <c r="A135" s="48">
        <v>45047</v>
      </c>
      <c r="B135" s="8"/>
      <c r="C135" s="8" t="s">
        <v>828</v>
      </c>
      <c r="D135" s="8" t="s">
        <v>400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0" ht="14" x14ac:dyDescent="0.15">
      <c r="A136" s="48">
        <v>45047</v>
      </c>
      <c r="B136" s="8"/>
      <c r="C136" s="8" t="s">
        <v>829</v>
      </c>
      <c r="D136" s="8" t="s">
        <v>308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0" ht="14" x14ac:dyDescent="0.15">
      <c r="A137" s="48"/>
      <c r="B137" s="8" t="s">
        <v>830</v>
      </c>
      <c r="C137" s="8"/>
      <c r="D137" s="8" t="s">
        <v>72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0" ht="28" x14ac:dyDescent="0.15">
      <c r="A138" s="48"/>
      <c r="B138" s="8" t="s">
        <v>830</v>
      </c>
      <c r="C138" s="8"/>
      <c r="D138" s="8" t="s">
        <v>349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</row>
    <row r="139" spans="1:10" ht="14" x14ac:dyDescent="0.15">
      <c r="A139" s="48"/>
      <c r="B139" s="8"/>
      <c r="C139" s="8"/>
      <c r="D139" s="8" t="s">
        <v>435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27"/>
  <sheetViews>
    <sheetView topLeftCell="A265" zoomScale="140" zoomScaleNormal="140" workbookViewId="0">
      <selection activeCell="E272" sqref="E272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342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343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344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345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347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498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499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446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747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748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779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103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104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105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106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107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118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123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124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130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131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132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135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136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137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138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139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140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148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348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350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351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353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355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356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357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360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361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362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363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364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365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366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367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369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375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377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469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470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474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476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800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741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758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742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759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743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760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745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761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746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769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771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772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773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783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784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786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465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464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766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796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393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394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395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396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397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398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399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400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401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402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403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404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405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410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411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415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417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433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434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603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451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452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33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34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35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36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37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38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39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40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41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42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43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157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378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379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382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503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504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505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506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507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508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509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510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511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512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513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787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790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440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441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500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501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502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789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151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152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153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449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450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788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791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793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795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799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386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387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421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423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425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459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497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754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774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797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801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430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431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432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435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437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438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443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445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51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58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59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61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67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68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69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72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73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74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75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76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77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78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82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751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752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753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604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605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756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762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763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764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775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606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616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611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612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615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610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609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608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607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614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613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89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90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91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96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97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98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426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99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100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101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102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113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114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115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116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117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119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120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122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125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126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127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128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129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133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134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141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142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143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144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145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146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147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150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154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155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156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214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215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216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803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218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804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220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805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221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222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806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224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225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227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807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228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808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230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809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231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810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234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811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235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812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236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813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237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814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248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281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815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816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283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817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284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818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286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287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290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819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291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820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293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294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821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295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296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822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823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298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300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824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301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825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826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308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309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310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314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827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317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318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765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320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768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321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776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322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781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323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324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326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327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328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329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330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331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338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453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454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602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461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462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463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467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471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472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473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479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480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481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802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785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757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755</v>
      </c>
      <c r="B327" s="64" t="str">
        <f t="shared" si="5"/>
        <v>https://github.com/uberboutique/whataform-repo/raw/main/pictures/V01230.jpg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0"/>
  <sheetViews>
    <sheetView topLeftCell="A389" workbookViewId="0">
      <selection activeCell="A700" sqref="A700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617</v>
      </c>
      <c r="N1" s="62" t="s">
        <v>618</v>
      </c>
      <c r="O1" s="62" t="s">
        <v>619</v>
      </c>
      <c r="P1" s="62" t="s">
        <v>620</v>
      </c>
      <c r="Q1" s="62" t="s">
        <v>621</v>
      </c>
      <c r="R1" s="62" t="s">
        <v>622</v>
      </c>
      <c r="S1" s="62" t="s">
        <v>623</v>
      </c>
      <c r="T1" s="62" t="s">
        <v>624</v>
      </c>
      <c r="U1" s="62" t="s">
        <v>625</v>
      </c>
      <c r="V1" s="62" t="s">
        <v>626</v>
      </c>
      <c r="W1" s="62" t="s">
        <v>627</v>
      </c>
      <c r="X1" s="62" t="s">
        <v>628</v>
      </c>
      <c r="Y1" s="62" t="s">
        <v>629</v>
      </c>
      <c r="Z1" s="62" t="s">
        <v>630</v>
      </c>
      <c r="AA1" s="62" t="s">
        <v>631</v>
      </c>
      <c r="AB1" s="62" t="s">
        <v>632</v>
      </c>
      <c r="AC1" s="62" t="s">
        <v>633</v>
      </c>
      <c r="AD1" s="62" t="s">
        <v>634</v>
      </c>
      <c r="AE1" s="62" t="s">
        <v>635</v>
      </c>
      <c r="AF1" s="62" t="s">
        <v>636</v>
      </c>
      <c r="AG1" s="62" t="s">
        <v>637</v>
      </c>
      <c r="AH1" s="62" t="s">
        <v>638</v>
      </c>
      <c r="AI1" s="62" t="s">
        <v>639</v>
      </c>
      <c r="AJ1" s="62" t="s">
        <v>640</v>
      </c>
      <c r="AK1" s="62" t="s">
        <v>641</v>
      </c>
      <c r="AL1" s="62" t="s">
        <v>642</v>
      </c>
      <c r="AM1" s="62" t="s">
        <v>643</v>
      </c>
      <c r="AN1" s="62" t="s">
        <v>644</v>
      </c>
      <c r="AO1" s="62" t="s">
        <v>645</v>
      </c>
      <c r="AP1" s="62" t="s">
        <v>646</v>
      </c>
      <c r="AQ1" s="62" t="s">
        <v>647</v>
      </c>
      <c r="AR1" s="62" t="s">
        <v>648</v>
      </c>
      <c r="AS1" s="62" t="s">
        <v>649</v>
      </c>
      <c r="AT1" s="62" t="s">
        <v>650</v>
      </c>
      <c r="AU1" s="62" t="s">
        <v>651</v>
      </c>
      <c r="AV1" s="62" t="s">
        <v>652</v>
      </c>
      <c r="AW1" s="62" t="s">
        <v>653</v>
      </c>
      <c r="AX1" s="62" t="s">
        <v>654</v>
      </c>
      <c r="AY1" s="62" t="s">
        <v>655</v>
      </c>
      <c r="AZ1" s="62" t="s">
        <v>656</v>
      </c>
      <c r="BA1" s="62" t="s">
        <v>657</v>
      </c>
      <c r="BB1" s="62" t="s">
        <v>658</v>
      </c>
      <c r="BC1" s="62" t="s">
        <v>659</v>
      </c>
      <c r="BD1" s="62" t="s">
        <v>660</v>
      </c>
      <c r="BE1" s="62" t="s">
        <v>661</v>
      </c>
      <c r="BF1" s="62" t="s">
        <v>662</v>
      </c>
      <c r="BG1" s="62" t="s">
        <v>663</v>
      </c>
      <c r="BH1" s="62" t="s">
        <v>664</v>
      </c>
      <c r="BI1" s="62" t="s">
        <v>665</v>
      </c>
      <c r="BJ1" s="62" t="s">
        <v>666</v>
      </c>
      <c r="BK1" s="62" t="s">
        <v>667</v>
      </c>
      <c r="BL1" s="62" t="s">
        <v>668</v>
      </c>
      <c r="BM1" s="62" t="s">
        <v>669</v>
      </c>
      <c r="BN1" s="62" t="s">
        <v>670</v>
      </c>
      <c r="BO1" s="62" t="s">
        <v>671</v>
      </c>
      <c r="BP1" s="62" t="s">
        <v>672</v>
      </c>
      <c r="BQ1" s="62" t="s">
        <v>673</v>
      </c>
      <c r="BR1" s="62" t="s">
        <v>674</v>
      </c>
      <c r="BS1" s="62" t="s">
        <v>675</v>
      </c>
      <c r="BT1" s="62" t="s">
        <v>676</v>
      </c>
      <c r="BU1" s="62" t="s">
        <v>677</v>
      </c>
      <c r="BV1" s="62" t="s">
        <v>678</v>
      </c>
      <c r="BW1" s="62" t="s">
        <v>679</v>
      </c>
      <c r="BX1" s="62" t="s">
        <v>680</v>
      </c>
      <c r="BY1" s="62" t="s">
        <v>681</v>
      </c>
      <c r="BZ1" s="62" t="s">
        <v>682</v>
      </c>
      <c r="CA1" s="62" t="s">
        <v>683</v>
      </c>
      <c r="CB1" s="62" t="s">
        <v>684</v>
      </c>
      <c r="CC1" s="62" t="s">
        <v>685</v>
      </c>
      <c r="CD1" s="62" t="s">
        <v>686</v>
      </c>
      <c r="CE1" s="62" t="s">
        <v>687</v>
      </c>
      <c r="CF1" s="62" t="s">
        <v>688</v>
      </c>
      <c r="CG1" s="62" t="s">
        <v>689</v>
      </c>
      <c r="CH1" s="62" t="s">
        <v>690</v>
      </c>
      <c r="CI1" s="62" t="s">
        <v>691</v>
      </c>
      <c r="CJ1" s="62" t="s">
        <v>692</v>
      </c>
      <c r="CK1" s="62" t="s">
        <v>693</v>
      </c>
      <c r="CL1" s="62" t="s">
        <v>694</v>
      </c>
      <c r="CM1" s="62" t="s">
        <v>695</v>
      </c>
      <c r="CN1" s="62" t="s">
        <v>696</v>
      </c>
      <c r="CO1" s="62" t="s">
        <v>697</v>
      </c>
      <c r="CP1" s="62" t="s">
        <v>698</v>
      </c>
      <c r="CQ1" s="62" t="s">
        <v>699</v>
      </c>
      <c r="CR1" s="62" t="s">
        <v>700</v>
      </c>
      <c r="CS1" s="62" t="s">
        <v>701</v>
      </c>
      <c r="CT1" s="62" t="s">
        <v>702</v>
      </c>
      <c r="CU1" s="62" t="s">
        <v>703</v>
      </c>
      <c r="CV1" s="62" t="s">
        <v>704</v>
      </c>
    </row>
    <row r="2" spans="1:100" ht="14" customHeight="1" x14ac:dyDescent="0.15">
      <c r="A2" s="41" t="str">
        <f>STOCK!C3</f>
        <v>PRODUCT</v>
      </c>
      <c r="B2" s="41" t="str">
        <f>STOCK!D3</f>
        <v>Trajes de baño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6</v>
      </c>
      <c r="L2" s="41">
        <f>STOCK!N3</f>
        <v>10</v>
      </c>
      <c r="U2" s="41">
        <v>1</v>
      </c>
      <c r="V2" s="41">
        <f>STOCK!Q3</f>
        <v>2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0</v>
      </c>
      <c r="X6" s="41">
        <v>0</v>
      </c>
      <c r="Y6" s="41">
        <f t="shared" si="0"/>
        <v>0</v>
      </c>
      <c r="AG6" s="41" t="str">
        <f>STOCK!A7</f>
        <v>V0002</v>
      </c>
      <c r="AI6" s="41">
        <v>0</v>
      </c>
    </row>
    <row r="7" spans="1:100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x14ac:dyDescent="0.15">
      <c r="A8" s="41" t="str">
        <f>STOCK!C9</f>
        <v>PRODUCT</v>
      </c>
      <c r="B8" s="41" t="str">
        <f>STOCK!D9</f>
        <v>Trajes de baño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x14ac:dyDescent="0.15">
      <c r="A9" s="41" t="str">
        <f>STOCK!C10</f>
        <v>PRODUCT</v>
      </c>
      <c r="B9" s="41" t="str">
        <f>STOCK!D10</f>
        <v>Trajes de baño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x14ac:dyDescent="0.15">
      <c r="A10" s="41" t="str">
        <f>STOCK!C11</f>
        <v>PRODUCT</v>
      </c>
      <c r="B10" s="41" t="str">
        <f>STOCK!D11</f>
        <v>Trajes de baño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0</v>
      </c>
      <c r="X15" s="41">
        <v>0</v>
      </c>
      <c r="Y15" s="41">
        <f t="shared" si="0"/>
        <v>0</v>
      </c>
      <c r="AG15" s="41" t="str">
        <f>STOCK!A16</f>
        <v>T0002</v>
      </c>
      <c r="AI15" s="41">
        <v>0</v>
      </c>
    </row>
    <row r="16" spans="1:100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0</v>
      </c>
      <c r="X20" s="41">
        <v>0</v>
      </c>
      <c r="Y20" s="41">
        <f t="shared" si="0"/>
        <v>0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0</v>
      </c>
      <c r="X21" s="41">
        <v>0</v>
      </c>
      <c r="Y21" s="41">
        <f t="shared" si="0"/>
        <v>0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x14ac:dyDescent="0.15">
      <c r="A24" s="41" t="str">
        <f>STOCK!C25</f>
        <v>PRODUCT</v>
      </c>
      <c r="B24" s="41" t="str">
        <f>STOCK!D25</f>
        <v>Trajes de baño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14</v>
      </c>
      <c r="L24" s="41">
        <f>STOCK!N25</f>
        <v>0</v>
      </c>
      <c r="U24" s="41">
        <v>1</v>
      </c>
      <c r="V24" s="41">
        <f>STOCK!Q25</f>
        <v>1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0</v>
      </c>
      <c r="X26" s="41">
        <v>0</v>
      </c>
      <c r="Y26" s="41">
        <f t="shared" si="0"/>
        <v>0</v>
      </c>
      <c r="AG26" s="41" t="str">
        <f>STOCK!A27</f>
        <v>BI0006</v>
      </c>
      <c r="AI26" s="41">
        <v>0</v>
      </c>
    </row>
    <row r="27" spans="1:35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22</v>
      </c>
      <c r="L32" s="41">
        <f>STOCK!N33</f>
        <v>0</v>
      </c>
      <c r="U32" s="41">
        <v>1</v>
      </c>
      <c r="V32" s="41">
        <f>STOCK!Q33</f>
        <v>0</v>
      </c>
      <c r="X32" s="41">
        <v>0</v>
      </c>
      <c r="Y32" s="41">
        <f t="shared" si="0"/>
        <v>0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x14ac:dyDescent="0.15">
      <c r="A34" s="41" t="str">
        <f>STOCK!C35</f>
        <v>PRODUCT</v>
      </c>
      <c r="B34" s="41" t="str">
        <f>STOCK!D35</f>
        <v>Trajes de baño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0</v>
      </c>
      <c r="X36" s="41">
        <v>0</v>
      </c>
      <c r="Y36" s="41">
        <f t="shared" si="0"/>
        <v>0</v>
      </c>
      <c r="AG36" s="41" t="str">
        <f>STOCK!A37</f>
        <v>BI0009</v>
      </c>
      <c r="AI36" s="41">
        <v>0</v>
      </c>
    </row>
    <row r="37" spans="1:35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1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0</v>
      </c>
      <c r="X38" s="41">
        <v>0</v>
      </c>
      <c r="Y38" s="41">
        <f t="shared" si="0"/>
        <v>0</v>
      </c>
      <c r="AG38" s="41" t="str">
        <f>STOCK!A39</f>
        <v>T0013</v>
      </c>
      <c r="AI38" s="41">
        <v>0</v>
      </c>
    </row>
    <row r="39" spans="1:35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1</v>
      </c>
      <c r="X39" s="41">
        <v>0</v>
      </c>
      <c r="Y39" s="41">
        <f t="shared" si="0"/>
        <v>1</v>
      </c>
      <c r="AG39" s="41" t="str">
        <f>STOCK!A40</f>
        <v>T0014</v>
      </c>
      <c r="AI39" s="41">
        <v>0</v>
      </c>
    </row>
    <row r="40" spans="1:35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0</v>
      </c>
      <c r="X41" s="41">
        <v>0</v>
      </c>
      <c r="Y41" s="41">
        <f t="shared" si="0"/>
        <v>0</v>
      </c>
      <c r="AG41" s="41" t="str">
        <f>STOCK!A42</f>
        <v>BI0011</v>
      </c>
      <c r="AI41" s="41">
        <v>0</v>
      </c>
    </row>
    <row r="42" spans="1:35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-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1</v>
      </c>
      <c r="X47" s="41">
        <v>0</v>
      </c>
      <c r="Y47" s="41">
        <f t="shared" si="0"/>
        <v>1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-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-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-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-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-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-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x14ac:dyDescent="0.15">
      <c r="A56" s="41" t="str">
        <f>STOCK!C57</f>
        <v>PRODUCT</v>
      </c>
      <c r="B56" s="41" t="str">
        <f>STOCK!D57</f>
        <v>Partes de Abajo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-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x14ac:dyDescent="0.15">
      <c r="A57" s="41" t="str">
        <f>STOCK!C58</f>
        <v>PRODUCT</v>
      </c>
      <c r="B57" s="41" t="str">
        <f>STOCK!D58</f>
        <v>Partes de Abajo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-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x14ac:dyDescent="0.15">
      <c r="A58" s="41" t="str">
        <f>STOCK!C59</f>
        <v>PRODUCT</v>
      </c>
      <c r="B58" s="41" t="str">
        <f>STOCK!D59</f>
        <v>Partes de Abajo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-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Partes de Abajo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-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-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x14ac:dyDescent="0.15">
      <c r="A75" s="41" t="str">
        <f>STOCK!C76</f>
        <v>PRODUCT</v>
      </c>
      <c r="B75" s="41" t="str">
        <f>STOCK!D76</f>
        <v>Partes de Abajo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-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x14ac:dyDescent="0.15">
      <c r="A76" s="41" t="str">
        <f>STOCK!C77</f>
        <v>PRODUCT</v>
      </c>
      <c r="B76" s="41" t="str">
        <f>STOCK!D77</f>
        <v>Partes de Abajo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-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x14ac:dyDescent="0.15">
      <c r="A77" s="41" t="str">
        <f>STOCK!C78</f>
        <v>PRODUCT</v>
      </c>
      <c r="B77" s="41" t="str">
        <f>STOCK!D78</f>
        <v>Partes de Abajo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-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x14ac:dyDescent="0.15">
      <c r="A78" s="41" t="str">
        <f>STOCK!C79</f>
        <v>PRODUCT</v>
      </c>
      <c r="B78" s="41" t="str">
        <f>STOCK!D79</f>
        <v>Partes de Abajo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2</v>
      </c>
      <c r="H78" s="41" t="str">
        <f>STOCK!J79</f>
        <v>Pieza</v>
      </c>
      <c r="I78" s="41" t="str">
        <f>STOCK!K79</f>
        <v>-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x14ac:dyDescent="0.15">
      <c r="A79" s="41" t="str">
        <f>STOCK!C80</f>
        <v>PRODUCT</v>
      </c>
      <c r="B79" s="41" t="str">
        <f>STOCK!D80</f>
        <v>Partes de Abajo</v>
      </c>
      <c r="C79" s="41" t="str">
        <f>STOCK!E80</f>
        <v>EFalda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-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x14ac:dyDescent="0.15">
      <c r="A92" s="41" t="str">
        <f>STOCK!C93</f>
        <v>PRODUCT</v>
      </c>
      <c r="B92" s="41" t="str">
        <f>STOCK!D93</f>
        <v>Partes de Abajo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-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x14ac:dyDescent="0.15">
      <c r="A93" s="41" t="str">
        <f>STOCK!C94</f>
        <v>PRODUCT</v>
      </c>
      <c r="B93" s="41" t="str">
        <f>STOCK!D94</f>
        <v>Partes de Abajo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-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abertura_L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margarita_XL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margarita_M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margarita_S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cruzada_XS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cruzada_M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almohadilla_S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Casual_S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Casual_M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Casual_L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cordón_S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Elegante_M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Elegante_S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abertura_M_NEGRO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23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abertura_S_NEGRO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23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abertura_M_NARANJA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23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abertura_S_NARANJA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23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x14ac:dyDescent="0.15">
      <c r="A121" s="41" t="str">
        <f>STOCK!C122</f>
        <v>PRODUCT</v>
      </c>
      <c r="B121" s="41" t="str">
        <f>STOCK!D122</f>
        <v>Partes de Abajo</v>
      </c>
      <c r="C121" s="41" t="str">
        <f>STOCK!E122</f>
        <v>Falda de muslo con abertura material_XS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-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manga_XXL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contraste_XS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30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fina_S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falda_S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falda_M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falda_S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>Conjunto Pantalones con top  estampado geométrico _M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>Conjunto falda con estampado floral _M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35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dye_S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dye_M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dye_L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>Conjunto short y camisa con botón de hombros caídos _M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30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>Conjunto short y camisa con botón de hombros caídos _XS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30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floral_M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abierta_S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abierta_XS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trasera_L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27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trasera_M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27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abertura_XS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Pantalones_S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35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x14ac:dyDescent="0.15">
      <c r="A142" s="41" t="str">
        <f>STOCK!C143</f>
        <v>PRODUCT</v>
      </c>
      <c r="B142" s="41" t="str">
        <f>STOCK!D143</f>
        <v>Partes de Abajo</v>
      </c>
      <c r="C142" s="41" t="str">
        <f>STOCK!E143</f>
        <v>Falda en mezclilla de talle alto con abertura_XS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-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Pantalones_M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Bohemio_XS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cinturón_S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abertura_XS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abertura_M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cinturón_XXL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>Vestido cruzado de lunares _XS</v>
      </c>
      <c r="D149" s="41" t="str">
        <f>STOCK!F150</f>
        <v>Talla L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>Vestido cruzado de lunares _S</v>
      </c>
      <c r="D150" s="41" t="str">
        <f>STOCK!F151</f>
        <v>Talla L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de dama de honor_XS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de dama de honor_S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de dama de honor_M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malla transparente_XS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cadena_XS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satén_XS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dye_S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paisley_Unitalla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-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cruzada_XS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fruncido_L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abierta_XS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x14ac:dyDescent="0.15">
      <c r="A162" s="41" t="str">
        <f>STOCK!C163</f>
        <v>PRODUCT</v>
      </c>
      <c r="B162" s="41" t="str">
        <f>STOCK!D163</f>
        <v>Partes de Abajo</v>
      </c>
      <c r="C162" s="41" t="str">
        <f>STOCK!E163</f>
        <v>SHEIN Pantalones tejido de rayas de cintura elástica de pierna recta_XS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x14ac:dyDescent="0.15">
      <c r="A163" s="41" t="str">
        <f>STOCK!C164</f>
        <v>PRODUCT</v>
      </c>
      <c r="B163" s="41" t="str">
        <f>STOCK!D164</f>
        <v>Partes de Abajo</v>
      </c>
      <c r="C163" s="41" t="str">
        <f>STOCK!E164</f>
        <v>SHEIN Pantalones tejido de rayas de cintura elástica de pierna recta_M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>SHEIN Vestido bajo con abertura con fruncido de espalda con cordón con tiras cruzadas_XS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con cinturón con estampado floral ribete con fruncido de manga con volante_XS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cintura fruncido de un hombro con nudo bajo con fruncido_XS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SHEIN Felegant Vestido ajustado con estampado de leopardo_XS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SHEIN Vestido Lunares Elegante_S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SHEIN Cepillo en polvo Duo-Fiber 1pc_Negro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-</v>
      </c>
      <c r="J176" s="41">
        <f>STOCK!L177</f>
        <v>0</v>
      </c>
      <c r="K176" s="41">
        <f>STOCK!M177</f>
        <v>1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Casual_Unitalla</v>
      </c>
      <c r="D178" s="41">
        <f>STOCK!F179</f>
        <v>0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-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>EMERY ROSE Vestido Volante rígido Floral Sencillo_S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>SHEIN Belle Vestido slip bajo de sirena a capas de espalda abierta con cordón con estampado floral_XS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EMERY ROSE Vestido Plantas Bohemio_XXL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-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>Bañador una pieza de color combinado con abertura_S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>Bañador una pieza de color combinado con abertura_L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>Bañador una pieza de color combinado con abertura_M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floral_S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floral_M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-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floral_L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-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 de talle alto_S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SHEIN VCAY Mono con cinturón cruzado con estampado de paisley_S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SHEIN VCAY Mono con cinturón cruzado con estampado de paisley_M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>SHEIN VCAY Vestido con cordón de espalda abierta sisa con fruncido de muslo con abertura_M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>SHEIN VCAY Vestido con cordón de espalda abierta sisa con fruncido de muslo con abertura_S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>SHEIN VCAY Vestido con cordón de espalda abierta sisa con fruncido de muslo con abertura_XS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floral_XL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2</v>
      </c>
      <c r="X201" s="41">
        <v>0</v>
      </c>
      <c r="Y201" s="41">
        <f t="shared" si="3"/>
        <v>1</v>
      </c>
      <c r="AG201" s="41" t="str">
        <f>STOCK!A202</f>
        <v>BI0019</v>
      </c>
      <c r="AI201" s="41">
        <v>0</v>
      </c>
    </row>
    <row r="202" spans="1:35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2</v>
      </c>
      <c r="X202" s="41">
        <v>0</v>
      </c>
      <c r="Y202" s="41">
        <f t="shared" si="3"/>
        <v>1</v>
      </c>
      <c r="AG202" s="41" t="str">
        <f>STOCK!A203</f>
        <v>T0029</v>
      </c>
      <c r="AI202" s="41">
        <v>0</v>
      </c>
    </row>
    <row r="203" spans="1:35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10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11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SHEIN VCAY Vestido con estampado de dibujo con abertura con cordón trasero de manga farol bajo con fruncido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23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x14ac:dyDescent="0.15">
      <c r="A206" s="41" t="str">
        <f>STOCK!C207</f>
        <v>PRODUCT</v>
      </c>
      <c r="B206" s="41" t="str">
        <f>STOCK!D207</f>
        <v>Partes de Abajo</v>
      </c>
      <c r="C206" s="41" t="str">
        <f>STOCK!E207</f>
        <v>SHEIN VCAY Skort con estampado floral bajo asimétrico_S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-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artificial_Beis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de tirantes cruzado de lunares con nudo lateral ribete con fruncido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-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SHEIN VCAY Vestido ajustado con estampado floral de manga farol escote corazón fruncido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SHEIN VCAY Vestido ajustado con estampado floral de manga farol escote corazón fruncido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>SHEIN Vestido con estampado floral fruncido de manga farol sin cinturón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>SHEIN Vestido con estampado floral fruncido de manga farol sin cinturón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>Vestido de tirantes de cuello desbocado de cintura con cordón bajo asimétrico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>Bolsa cuadrada mini geométrico guateado con cadena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Bañador bikini con cordón lateral triángulo halter de rayas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Bañador bikini con cordón lateral triángulo halter de rayas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-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>Bañador bikini con nudo delantero bajo fruncido tropical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Bañador bikini con cordón lateral triángulo halter de rayas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-</v>
      </c>
      <c r="J232" s="41">
        <f>STOCK!L233</f>
        <v>0</v>
      </c>
      <c r="K232" s="41">
        <f>STOCK!M233</f>
        <v>11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EMERY ROSE 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-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>3 piezas Bañador bikini push up con estampado tropical con falda de playa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Hombres Capucha de dos tonos de manga raglán con cordón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-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>3 piezas Bañador bikini triángulo halter con estampado geométrico con pantalones cover up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1 pieza 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4</v>
      </c>
      <c r="L240" s="41">
        <f>STOCK!N241</f>
        <v>0</v>
      </c>
      <c r="U240" s="41">
        <v>1</v>
      </c>
      <c r="V240" s="41">
        <f>STOCK!Q241</f>
        <v>1</v>
      </c>
      <c r="X240" s="41">
        <v>0</v>
      </c>
      <c r="Y240" s="41">
        <f t="shared" si="3"/>
        <v>1</v>
      </c>
      <c r="AG240" s="41">
        <f>STOCK!A241</f>
        <v>0</v>
      </c>
      <c r="AI240" s="41">
        <v>0</v>
      </c>
    </row>
    <row r="241" spans="1:35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16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10 pares calcetines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10</v>
      </c>
      <c r="X242" s="41">
        <v>0</v>
      </c>
      <c r="Y242" s="41">
        <f t="shared" si="3"/>
        <v>1</v>
      </c>
      <c r="AG242" s="41">
        <f>STOCK!A243</f>
        <v>0</v>
      </c>
      <c r="AI242" s="41">
        <v>0</v>
      </c>
    </row>
    <row r="243" spans="1:35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>EMERY ROSE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22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>10 piezas puff de maquillaje de color al azar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-</v>
      </c>
      <c r="J244" s="41">
        <f>STOCK!L245</f>
        <v>0</v>
      </c>
      <c r="K244" s="41">
        <f>STOCK!M245</f>
        <v>2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>1 pieza Alisador de cabello con estampado de letra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-</v>
      </c>
      <c r="J245" s="41">
        <f>STOCK!L246</f>
        <v>0</v>
      </c>
      <c r="K245" s="41">
        <f>STOCK!M246</f>
        <v>20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>10 piezas Set esponja de maquillaje con Caja de almacenamiento_Multicolor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-</v>
      </c>
      <c r="J246" s="41">
        <f>STOCK!L247</f>
        <v>0</v>
      </c>
      <c r="K246" s="41">
        <f>STOCK!M247</f>
        <v>6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-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1</v>
      </c>
      <c r="X247" s="41">
        <v>0</v>
      </c>
      <c r="Y247" s="41">
        <f t="shared" si="3"/>
        <v>1</v>
      </c>
      <c r="AG247" s="41" t="str">
        <f>STOCK!A248</f>
        <v>BE0005</v>
      </c>
      <c r="AI247" s="41">
        <v>0</v>
      </c>
    </row>
    <row r="248" spans="1:35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-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1</v>
      </c>
      <c r="X248" s="41">
        <v>0</v>
      </c>
      <c r="Y248" s="41">
        <f t="shared" si="3"/>
        <v>1</v>
      </c>
      <c r="AG248" s="41" t="str">
        <f>STOCK!A249</f>
        <v>V00139</v>
      </c>
      <c r="AI248" s="41">
        <v>0</v>
      </c>
    </row>
    <row r="249" spans="1:35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Partes de Abajo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-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x14ac:dyDescent="0.15">
      <c r="A254" s="41" t="str">
        <f>STOCK!C255</f>
        <v>PRODUCT</v>
      </c>
      <c r="B254" s="41" t="str">
        <f>STOCK!D255</f>
        <v>Partes de Abajo</v>
      </c>
      <c r="C254" s="41" t="str">
        <f>STOCK!E255</f>
        <v>Shorts bajo de doblez de cintura con volante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Partes de Abajo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x14ac:dyDescent="0.15">
      <c r="A259" s="41" t="str">
        <f>STOCK!C260</f>
        <v>PRODUCT</v>
      </c>
      <c r="B259" s="41" t="str">
        <f>STOCK!D260</f>
        <v>Partes de Abajo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bustier_XS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-</v>
      </c>
      <c r="J260" s="41">
        <f>STOCK!L261</f>
        <v>0</v>
      </c>
      <c r="K260" s="41">
        <f>STOCK!M261</f>
        <v>57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abertura_S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SHEIN 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SHEIN 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-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>Vestido pecho con fruncidocon estampado floral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-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floral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floral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floral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-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-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-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-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SHEIN SXY 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-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x14ac:dyDescent="0.15">
      <c r="A331" s="41" t="str">
        <f>STOCK!C332</f>
        <v>PRODUCT</v>
      </c>
      <c r="B331" s="41" t="str">
        <f>STOCK!D332</f>
        <v>Partes de Abajo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-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x14ac:dyDescent="0.15">
      <c r="A340" s="41" t="str">
        <f>STOCK!C341</f>
        <v>PRODUCT</v>
      </c>
      <c r="B340" s="41" t="str">
        <f>STOCK!D341</f>
        <v>Partes de Abajo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-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1">
        <v>0</v>
      </c>
    </row>
    <row r="355" spans="1:35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2</v>
      </c>
      <c r="V367" s="41">
        <f>STOCK!Q368</f>
        <v>1</v>
      </c>
      <c r="X367" s="41">
        <v>1</v>
      </c>
      <c r="Y367" s="41">
        <f t="shared" ref="Y367:Y389" si="6">IF(V367&gt;0,1,0)</f>
        <v>1</v>
      </c>
      <c r="AG367" s="41" t="str">
        <f>STOCK!A368</f>
        <v>CA0016</v>
      </c>
      <c r="AI367" s="41">
        <v>1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3</v>
      </c>
      <c r="V368" s="41">
        <f>STOCK!Q369</f>
        <v>0</v>
      </c>
      <c r="X368" s="41">
        <v>2</v>
      </c>
      <c r="Y368" s="41">
        <f t="shared" si="6"/>
        <v>0</v>
      </c>
      <c r="AG368" s="41" t="str">
        <f>STOCK!A369</f>
        <v>B00058</v>
      </c>
      <c r="AI368" s="41">
        <v>2</v>
      </c>
    </row>
    <row r="369" spans="1:35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4</v>
      </c>
      <c r="V369" s="41">
        <f>STOCK!Q370</f>
        <v>2</v>
      </c>
      <c r="X369" s="41">
        <v>3</v>
      </c>
      <c r="Y369" s="41">
        <f t="shared" si="6"/>
        <v>1</v>
      </c>
      <c r="AG369" s="41" t="str">
        <f>STOCK!A370</f>
        <v>B0059</v>
      </c>
      <c r="AI369" s="41">
        <v>3</v>
      </c>
    </row>
    <row r="370" spans="1:35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5</v>
      </c>
      <c r="V370" s="41">
        <f>STOCK!Q371</f>
        <v>2</v>
      </c>
      <c r="X370" s="41">
        <v>4</v>
      </c>
      <c r="Y370" s="41">
        <f t="shared" si="6"/>
        <v>1</v>
      </c>
      <c r="AG370" s="41" t="str">
        <f>STOCK!A371</f>
        <v>B0060</v>
      </c>
      <c r="AI370" s="41">
        <v>4</v>
      </c>
    </row>
    <row r="371" spans="1:35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6</v>
      </c>
      <c r="V371" s="41">
        <f>STOCK!Q372</f>
        <v>1</v>
      </c>
      <c r="X371" s="41">
        <v>5</v>
      </c>
      <c r="Y371" s="41">
        <f t="shared" si="6"/>
        <v>1</v>
      </c>
      <c r="AG371" s="41" t="str">
        <f>STOCK!A372</f>
        <v>B0061</v>
      </c>
      <c r="AI371" s="41">
        <v>5</v>
      </c>
    </row>
    <row r="372" spans="1:35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7</v>
      </c>
      <c r="V372" s="41">
        <f>STOCK!Q373</f>
        <v>2</v>
      </c>
      <c r="X372" s="41">
        <v>6</v>
      </c>
      <c r="Y372" s="41">
        <f t="shared" si="6"/>
        <v>1</v>
      </c>
      <c r="AG372" s="41" t="str">
        <f>STOCK!A373</f>
        <v>B0062</v>
      </c>
      <c r="AI372" s="41">
        <v>6</v>
      </c>
    </row>
    <row r="373" spans="1:35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8</v>
      </c>
      <c r="V373" s="41">
        <f>STOCK!Q374</f>
        <v>0</v>
      </c>
      <c r="X373" s="41">
        <v>7</v>
      </c>
      <c r="Y373" s="41">
        <f t="shared" si="6"/>
        <v>0</v>
      </c>
      <c r="AG373" s="41" t="str">
        <f>STOCK!A374</f>
        <v>B0063</v>
      </c>
      <c r="AI373" s="41">
        <v>7</v>
      </c>
    </row>
    <row r="374" spans="1:35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9</v>
      </c>
      <c r="V374" s="41">
        <f>STOCK!Q375</f>
        <v>1</v>
      </c>
      <c r="X374" s="41">
        <v>8</v>
      </c>
      <c r="Y374" s="41">
        <f t="shared" si="6"/>
        <v>1</v>
      </c>
      <c r="AG374" s="41" t="str">
        <f>STOCK!A375</f>
        <v>A0016</v>
      </c>
      <c r="AI374" s="41">
        <v>8</v>
      </c>
    </row>
    <row r="375" spans="1:35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10</v>
      </c>
      <c r="V375" s="41">
        <f>STOCK!Q376</f>
        <v>2</v>
      </c>
      <c r="X375" s="41">
        <v>9</v>
      </c>
      <c r="Y375" s="41">
        <f t="shared" si="6"/>
        <v>1</v>
      </c>
      <c r="AG375" s="41" t="str">
        <f>STOCK!A376</f>
        <v>A0017</v>
      </c>
      <c r="AI375" s="41">
        <v>9</v>
      </c>
    </row>
    <row r="376" spans="1:35" x14ac:dyDescent="0.15">
      <c r="A376" s="41" t="str">
        <f>STOCK!C377</f>
        <v>PRODUCT</v>
      </c>
      <c r="B376" s="41" t="str">
        <f>STOCK!D377</f>
        <v>Partes de Abajo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-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11</v>
      </c>
      <c r="V376" s="41">
        <f>STOCK!Q377</f>
        <v>1</v>
      </c>
      <c r="X376" s="41">
        <v>10</v>
      </c>
      <c r="Y376" s="41">
        <f t="shared" si="6"/>
        <v>1</v>
      </c>
      <c r="AG376" s="41" t="str">
        <f>STOCK!A377</f>
        <v>P0023</v>
      </c>
      <c r="AI376" s="41">
        <v>10</v>
      </c>
    </row>
    <row r="377" spans="1:35" x14ac:dyDescent="0.15">
      <c r="A377" s="41" t="str">
        <f>STOCK!C378</f>
        <v>PRODUCT</v>
      </c>
      <c r="B377" s="41" t="str">
        <f>STOCK!D378</f>
        <v>Partes de Abajo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-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12</v>
      </c>
      <c r="V377" s="41">
        <f>STOCK!Q378</f>
        <v>1</v>
      </c>
      <c r="X377" s="41">
        <v>11</v>
      </c>
      <c r="Y377" s="41">
        <f t="shared" si="6"/>
        <v>1</v>
      </c>
      <c r="AG377" s="41" t="str">
        <f>STOCK!A378</f>
        <v>P0024</v>
      </c>
      <c r="AI377" s="41">
        <v>11</v>
      </c>
    </row>
    <row r="378" spans="1:35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13</v>
      </c>
      <c r="V378" s="41">
        <f>STOCK!Q379</f>
        <v>1</v>
      </c>
      <c r="X378" s="41">
        <v>12</v>
      </c>
      <c r="Y378" s="41">
        <f t="shared" si="6"/>
        <v>1</v>
      </c>
      <c r="AG378" s="41" t="str">
        <f>STOCK!A379</f>
        <v>T0036</v>
      </c>
      <c r="AI378" s="41">
        <v>12</v>
      </c>
    </row>
    <row r="379" spans="1:35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14</v>
      </c>
      <c r="V379" s="41">
        <f>STOCK!Q380</f>
        <v>1</v>
      </c>
      <c r="X379" s="41">
        <v>13</v>
      </c>
      <c r="Y379" s="41">
        <f t="shared" si="6"/>
        <v>1</v>
      </c>
      <c r="AG379" s="41" t="str">
        <f>STOCK!A380</f>
        <v>T0037</v>
      </c>
      <c r="AI379" s="41">
        <v>13</v>
      </c>
    </row>
    <row r="380" spans="1:35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15</v>
      </c>
      <c r="V380" s="41">
        <f>STOCK!Q381</f>
        <v>3</v>
      </c>
      <c r="X380" s="41">
        <v>14</v>
      </c>
      <c r="Y380" s="41">
        <f t="shared" si="6"/>
        <v>1</v>
      </c>
      <c r="AG380" s="41" t="str">
        <f>STOCK!A381</f>
        <v>T0038</v>
      </c>
      <c r="AI380" s="41">
        <v>14</v>
      </c>
    </row>
    <row r="381" spans="1:35" x14ac:dyDescent="0.15">
      <c r="A381" s="41" t="str">
        <f>STOCK!C382</f>
        <v>PRODUCT</v>
      </c>
      <c r="B381" s="41" t="str">
        <f>STOCK!D382</f>
        <v>Partes de Abajo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16</v>
      </c>
      <c r="V381" s="41">
        <f>STOCK!Q382</f>
        <v>1</v>
      </c>
      <c r="X381" s="41">
        <v>15</v>
      </c>
      <c r="Y381" s="41">
        <f t="shared" si="6"/>
        <v>1</v>
      </c>
      <c r="AG381" s="41" t="str">
        <f>STOCK!A382</f>
        <v>P0025</v>
      </c>
      <c r="AI381" s="41">
        <v>15</v>
      </c>
    </row>
    <row r="382" spans="1:35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17</v>
      </c>
      <c r="V382" s="41">
        <f>STOCK!Q383</f>
        <v>3</v>
      </c>
      <c r="X382" s="41">
        <v>16</v>
      </c>
      <c r="Y382" s="41">
        <f t="shared" si="6"/>
        <v>1</v>
      </c>
      <c r="AG382" s="41" t="str">
        <f>STOCK!A383</f>
        <v>V01230</v>
      </c>
      <c r="AI382" s="41">
        <v>16</v>
      </c>
    </row>
    <row r="383" spans="1:35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18</v>
      </c>
      <c r="V383" s="41">
        <f>STOCK!Q384</f>
        <v>2</v>
      </c>
      <c r="X383" s="41">
        <v>17</v>
      </c>
      <c r="Y383" s="41">
        <f t="shared" si="6"/>
        <v>1</v>
      </c>
      <c r="AG383" s="41" t="str">
        <f>STOCK!A384</f>
        <v>T0039</v>
      </c>
      <c r="AI383" s="41">
        <v>17</v>
      </c>
    </row>
    <row r="384" spans="1:35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19</v>
      </c>
      <c r="V384" s="41">
        <f>STOCK!Q385</f>
        <v>2</v>
      </c>
      <c r="X384" s="41">
        <v>18</v>
      </c>
      <c r="Y384" s="41">
        <f t="shared" si="6"/>
        <v>1</v>
      </c>
      <c r="AG384" s="41" t="str">
        <f>STOCK!A385</f>
        <v>T0040</v>
      </c>
      <c r="AI384" s="41">
        <v>18</v>
      </c>
    </row>
    <row r="385" spans="1:35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20</v>
      </c>
      <c r="V385" s="41">
        <f>STOCK!Q386</f>
        <v>3</v>
      </c>
      <c r="X385" s="41">
        <v>19</v>
      </c>
      <c r="Y385" s="41">
        <f t="shared" si="6"/>
        <v>1</v>
      </c>
      <c r="AG385" s="41" t="str">
        <f>STOCK!A386</f>
        <v>T0041</v>
      </c>
      <c r="AI385" s="41">
        <v>19</v>
      </c>
    </row>
    <row r="386" spans="1:35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21</v>
      </c>
      <c r="V386" s="41">
        <f>STOCK!Q387</f>
        <v>2</v>
      </c>
      <c r="X386" s="41">
        <v>20</v>
      </c>
      <c r="Y386" s="41">
        <f t="shared" si="6"/>
        <v>1</v>
      </c>
      <c r="AG386" s="41" t="str">
        <f>STOCK!A387</f>
        <v>V00140</v>
      </c>
      <c r="AI386" s="41">
        <v>20</v>
      </c>
    </row>
    <row r="387" spans="1:35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22</v>
      </c>
      <c r="V387" s="41">
        <f>STOCK!Q388</f>
        <v>1</v>
      </c>
      <c r="X387" s="41">
        <v>21</v>
      </c>
      <c r="Y387" s="41">
        <f t="shared" si="6"/>
        <v>1</v>
      </c>
      <c r="AG387" s="41" t="str">
        <f>STOCK!A388</f>
        <v>B00059</v>
      </c>
      <c r="AI387" s="41">
        <v>21</v>
      </c>
    </row>
    <row r="388" spans="1:35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23</v>
      </c>
      <c r="V388" s="41">
        <f>STOCK!Q389</f>
        <v>3</v>
      </c>
      <c r="X388" s="41">
        <v>22</v>
      </c>
      <c r="Y388" s="41">
        <f t="shared" si="6"/>
        <v>1</v>
      </c>
      <c r="AG388" s="41" t="str">
        <f>STOCK!A389</f>
        <v>B00060</v>
      </c>
      <c r="AI388" s="41">
        <v>22</v>
      </c>
    </row>
    <row r="389" spans="1:35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24</v>
      </c>
      <c r="V389" s="41">
        <f>STOCK!Q390</f>
        <v>1</v>
      </c>
      <c r="X389" s="41">
        <v>23</v>
      </c>
      <c r="Y389" s="41">
        <f t="shared" si="6"/>
        <v>1</v>
      </c>
      <c r="AG389" s="41" t="str">
        <f>STOCK!A390</f>
        <v>B00061</v>
      </c>
      <c r="AI389" s="41">
        <v>23</v>
      </c>
    </row>
    <row r="390" spans="1:35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25</v>
      </c>
      <c r="V390" s="41">
        <f>STOCK!Q391</f>
        <v>1</v>
      </c>
      <c r="X390" s="41">
        <v>24</v>
      </c>
      <c r="Y390" s="41">
        <f t="shared" ref="Y390:Y453" si="7">IF(V390&gt;0,1,0)</f>
        <v>1</v>
      </c>
      <c r="AG390" s="41" t="str">
        <f>STOCK!A391</f>
        <v>B00062</v>
      </c>
      <c r="AI390" s="41">
        <v>24</v>
      </c>
    </row>
    <row r="391" spans="1:35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26</v>
      </c>
      <c r="V391" s="41">
        <f>STOCK!Q392</f>
        <v>1</v>
      </c>
      <c r="X391" s="41">
        <v>25</v>
      </c>
      <c r="Y391" s="41">
        <f t="shared" si="7"/>
        <v>1</v>
      </c>
      <c r="AG391" s="41" t="str">
        <f>STOCK!A392</f>
        <v>T0042</v>
      </c>
      <c r="AI391" s="41">
        <v>25</v>
      </c>
    </row>
    <row r="392" spans="1:35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27</v>
      </c>
      <c r="V392" s="41">
        <f>STOCK!Q393</f>
        <v>1</v>
      </c>
      <c r="X392" s="41">
        <v>26</v>
      </c>
      <c r="Y392" s="41">
        <f t="shared" si="7"/>
        <v>1</v>
      </c>
      <c r="AG392" s="41" t="str">
        <f>STOCK!A393</f>
        <v>T0043</v>
      </c>
      <c r="AI392" s="41">
        <v>26</v>
      </c>
    </row>
    <row r="393" spans="1:35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28</v>
      </c>
      <c r="V393" s="41">
        <f>STOCK!Q394</f>
        <v>1</v>
      </c>
      <c r="X393" s="41">
        <v>27</v>
      </c>
      <c r="Y393" s="41">
        <f t="shared" si="7"/>
        <v>1</v>
      </c>
      <c r="AG393" s="41" t="str">
        <f>STOCK!A394</f>
        <v>T0044</v>
      </c>
      <c r="AI393" s="41">
        <v>27</v>
      </c>
    </row>
    <row r="394" spans="1:35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29</v>
      </c>
      <c r="V394" s="41">
        <f>STOCK!Q395</f>
        <v>3</v>
      </c>
      <c r="X394" s="41">
        <v>28</v>
      </c>
      <c r="Y394" s="41">
        <f t="shared" si="7"/>
        <v>1</v>
      </c>
      <c r="AG394" s="41" t="str">
        <f>STOCK!A395</f>
        <v>V00100</v>
      </c>
      <c r="AI394" s="41">
        <v>28</v>
      </c>
    </row>
    <row r="395" spans="1:35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30</v>
      </c>
      <c r="V395" s="41">
        <f>STOCK!Q396</f>
        <v>2</v>
      </c>
      <c r="X395" s="41">
        <v>29</v>
      </c>
      <c r="Y395" s="41">
        <f t="shared" si="7"/>
        <v>1</v>
      </c>
      <c r="AG395" s="41" t="str">
        <f>STOCK!A396</f>
        <v>BE0006</v>
      </c>
      <c r="AI395" s="41">
        <v>29</v>
      </c>
    </row>
    <row r="396" spans="1:35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31</v>
      </c>
      <c r="V396" s="41">
        <f>STOCK!Q397</f>
        <v>1</v>
      </c>
      <c r="X396" s="41">
        <v>30</v>
      </c>
      <c r="Y396" s="41">
        <f t="shared" si="7"/>
        <v>1</v>
      </c>
      <c r="AG396" s="41" t="str">
        <f>STOCK!A397</f>
        <v>V00101</v>
      </c>
      <c r="AI396" s="41">
        <v>30</v>
      </c>
    </row>
    <row r="397" spans="1:35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32</v>
      </c>
      <c r="V397" s="41">
        <f>STOCK!Q398</f>
        <v>1</v>
      </c>
      <c r="X397" s="41">
        <v>31</v>
      </c>
      <c r="Y397" s="41">
        <f t="shared" si="7"/>
        <v>1</v>
      </c>
      <c r="AG397" s="41" t="str">
        <f>STOCK!A398</f>
        <v>B0064</v>
      </c>
      <c r="AI397" s="41">
        <v>31</v>
      </c>
    </row>
    <row r="398" spans="1:35" x14ac:dyDescent="0.15">
      <c r="A398" s="41" t="str">
        <f>STOCK!C399</f>
        <v>PRODUCT</v>
      </c>
      <c r="B398" s="41" t="str">
        <f>STOCK!D399</f>
        <v>Partes de Abajo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-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33</v>
      </c>
      <c r="V398" s="41">
        <f>STOCK!Q399</f>
        <v>1</v>
      </c>
      <c r="X398" s="41">
        <v>32</v>
      </c>
      <c r="Y398" s="41">
        <f t="shared" si="7"/>
        <v>1</v>
      </c>
      <c r="AG398" s="41" t="str">
        <f>STOCK!A399</f>
        <v>T0045</v>
      </c>
      <c r="AI398" s="41">
        <v>32</v>
      </c>
    </row>
    <row r="399" spans="1:35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34</v>
      </c>
      <c r="V399" s="41">
        <f>STOCK!Q400</f>
        <v>1</v>
      </c>
      <c r="X399" s="41">
        <v>33</v>
      </c>
      <c r="Y399" s="41">
        <f t="shared" si="7"/>
        <v>1</v>
      </c>
      <c r="AG399" s="41" t="str">
        <f>STOCK!A400</f>
        <v>B0065</v>
      </c>
      <c r="AI399" s="41">
        <v>33</v>
      </c>
    </row>
    <row r="400" spans="1:35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35</v>
      </c>
      <c r="V400" s="41">
        <f>STOCK!Q401</f>
        <v>1</v>
      </c>
      <c r="X400" s="41">
        <v>34</v>
      </c>
      <c r="Y400" s="41">
        <f t="shared" si="7"/>
        <v>1</v>
      </c>
      <c r="AG400" s="41" t="str">
        <f>STOCK!A401</f>
        <v>B0066</v>
      </c>
      <c r="AI400" s="41">
        <v>34</v>
      </c>
    </row>
    <row r="401" spans="1:35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36</v>
      </c>
      <c r="V401" s="41">
        <f>STOCK!Q402</f>
        <v>1</v>
      </c>
      <c r="X401" s="41">
        <v>35</v>
      </c>
      <c r="Y401" s="41">
        <f t="shared" si="7"/>
        <v>1</v>
      </c>
      <c r="AG401" s="41" t="str">
        <f>STOCK!A402</f>
        <v>B0067</v>
      </c>
      <c r="AI401" s="41">
        <v>35</v>
      </c>
    </row>
    <row r="402" spans="1:35" x14ac:dyDescent="0.15">
      <c r="A402" s="41" t="str">
        <f>STOCK!C403</f>
        <v>PRODUCT</v>
      </c>
      <c r="B402" s="41" t="str">
        <f>STOCK!D403</f>
        <v>Partes de Abajo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37</v>
      </c>
      <c r="V402" s="41">
        <f>STOCK!Q403</f>
        <v>1</v>
      </c>
      <c r="X402" s="41">
        <v>36</v>
      </c>
      <c r="Y402" s="41">
        <f t="shared" si="7"/>
        <v>1</v>
      </c>
      <c r="AG402" s="41" t="str">
        <f>STOCK!A403</f>
        <v>P0026</v>
      </c>
      <c r="AI402" s="41">
        <v>36</v>
      </c>
    </row>
    <row r="403" spans="1:35" x14ac:dyDescent="0.15">
      <c r="A403" s="41" t="str">
        <f>STOCK!C404</f>
        <v>PRODUCT</v>
      </c>
      <c r="B403" s="41" t="str">
        <f>STOCK!D404</f>
        <v>Trajes de baño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38</v>
      </c>
      <c r="V403" s="41">
        <f>STOCK!Q404</f>
        <v>1</v>
      </c>
      <c r="X403" s="41">
        <v>37</v>
      </c>
      <c r="Y403" s="41">
        <f t="shared" si="7"/>
        <v>1</v>
      </c>
      <c r="AG403" s="41" t="str">
        <f>STOCK!A404</f>
        <v>T0046</v>
      </c>
      <c r="AI403" s="41">
        <v>37</v>
      </c>
    </row>
    <row r="404" spans="1:35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39</v>
      </c>
      <c r="V404" s="41">
        <f>STOCK!Q405</f>
        <v>1</v>
      </c>
      <c r="X404" s="41">
        <v>38</v>
      </c>
      <c r="Y404" s="41">
        <f t="shared" si="7"/>
        <v>1</v>
      </c>
      <c r="AG404" s="41" t="str">
        <f>STOCK!A405</f>
        <v>V00102</v>
      </c>
      <c r="AI404" s="41">
        <v>38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40</v>
      </c>
      <c r="V405" s="41">
        <f>STOCK!Q406</f>
        <v>0</v>
      </c>
      <c r="X405" s="41">
        <v>39</v>
      </c>
      <c r="Y405" s="41">
        <f t="shared" si="7"/>
        <v>0</v>
      </c>
      <c r="AG405" s="41" t="str">
        <f>STOCK!A406</f>
        <v>A0018</v>
      </c>
      <c r="AI405" s="41">
        <v>39</v>
      </c>
    </row>
    <row r="406" spans="1:35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41</v>
      </c>
      <c r="V406" s="41">
        <f>STOCK!Q407</f>
        <v>1</v>
      </c>
      <c r="X406" s="41">
        <v>40</v>
      </c>
      <c r="Y406" s="41">
        <f t="shared" si="7"/>
        <v>1</v>
      </c>
      <c r="AG406" s="41" t="str">
        <f>STOCK!A407</f>
        <v>A0019</v>
      </c>
      <c r="AI406" s="41">
        <v>40</v>
      </c>
    </row>
    <row r="407" spans="1:35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42</v>
      </c>
      <c r="V407" s="41">
        <f>STOCK!Q408</f>
        <v>1</v>
      </c>
      <c r="X407" s="41">
        <v>41</v>
      </c>
      <c r="Y407" s="41">
        <f t="shared" si="7"/>
        <v>1</v>
      </c>
      <c r="AG407" s="41" t="str">
        <f>STOCK!A408</f>
        <v>V00103</v>
      </c>
      <c r="AI407" s="41">
        <v>41</v>
      </c>
    </row>
    <row r="408" spans="1:35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-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43</v>
      </c>
      <c r="V408" s="41">
        <f>STOCK!Q409</f>
        <v>1</v>
      </c>
      <c r="X408" s="41">
        <v>42</v>
      </c>
      <c r="Y408" s="41">
        <f t="shared" si="7"/>
        <v>1</v>
      </c>
      <c r="AG408" s="41" t="str">
        <f>STOCK!A409</f>
        <v>V00104</v>
      </c>
      <c r="AI408" s="41">
        <v>42</v>
      </c>
    </row>
    <row r="409" spans="1:35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44</v>
      </c>
      <c r="V409" s="41">
        <f>STOCK!Q410</f>
        <v>2</v>
      </c>
      <c r="X409" s="41">
        <v>43</v>
      </c>
      <c r="Y409" s="41">
        <f t="shared" si="7"/>
        <v>1</v>
      </c>
      <c r="AG409" s="41" t="str">
        <f>STOCK!A410</f>
        <v>B0068</v>
      </c>
      <c r="AI409" s="41">
        <v>43</v>
      </c>
    </row>
    <row r="410" spans="1:35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45</v>
      </c>
      <c r="V410" s="41">
        <f>STOCK!Q411</f>
        <v>1</v>
      </c>
      <c r="X410" s="41">
        <v>44</v>
      </c>
      <c r="Y410" s="41">
        <f t="shared" si="7"/>
        <v>1</v>
      </c>
      <c r="AG410" s="41" t="str">
        <f>STOCK!A411</f>
        <v>B0069</v>
      </c>
      <c r="AI410" s="41">
        <v>44</v>
      </c>
    </row>
    <row r="411" spans="1:35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46</v>
      </c>
      <c r="V411" s="41">
        <f>STOCK!Q412</f>
        <v>1</v>
      </c>
      <c r="X411" s="41">
        <v>45</v>
      </c>
      <c r="Y411" s="41">
        <f t="shared" si="7"/>
        <v>1</v>
      </c>
      <c r="AG411" s="41" t="str">
        <f>STOCK!A412</f>
        <v>V0138</v>
      </c>
      <c r="AI411" s="41">
        <v>45</v>
      </c>
    </row>
    <row r="412" spans="1:35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47</v>
      </c>
      <c r="V412" s="41">
        <f>STOCK!Q413</f>
        <v>2</v>
      </c>
      <c r="X412" s="41">
        <v>46</v>
      </c>
      <c r="Y412" s="41">
        <f t="shared" si="7"/>
        <v>1</v>
      </c>
      <c r="AG412" s="41" t="str">
        <f>STOCK!A413</f>
        <v>B0079</v>
      </c>
      <c r="AI412" s="41">
        <v>46</v>
      </c>
    </row>
    <row r="413" spans="1:35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48</v>
      </c>
      <c r="V413" s="41">
        <f>STOCK!Q414</f>
        <v>1</v>
      </c>
      <c r="X413" s="41">
        <v>47</v>
      </c>
      <c r="Y413" s="41">
        <f t="shared" si="7"/>
        <v>1</v>
      </c>
      <c r="AG413" s="41" t="str">
        <f>STOCK!A414</f>
        <v>CA0017</v>
      </c>
      <c r="AI413" s="41">
        <v>47</v>
      </c>
    </row>
    <row r="414" spans="1:35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49</v>
      </c>
      <c r="V414" s="41">
        <f>STOCK!Q415</f>
        <v>1</v>
      </c>
      <c r="X414" s="41">
        <v>48</v>
      </c>
      <c r="Y414" s="41">
        <f t="shared" si="7"/>
        <v>1</v>
      </c>
      <c r="AG414" s="41" t="str">
        <f>STOCK!A415</f>
        <v>J0006</v>
      </c>
      <c r="AI414" s="41">
        <v>48</v>
      </c>
    </row>
    <row r="415" spans="1:35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50</v>
      </c>
      <c r="V415" s="41">
        <f>STOCK!Q416</f>
        <v>1</v>
      </c>
      <c r="X415" s="41">
        <v>49</v>
      </c>
      <c r="Y415" s="41">
        <f t="shared" si="7"/>
        <v>1</v>
      </c>
      <c r="AG415" s="41" t="str">
        <f>STOCK!A416</f>
        <v>H0005</v>
      </c>
      <c r="AI415" s="41">
        <v>49</v>
      </c>
    </row>
    <row r="416" spans="1:35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51</v>
      </c>
      <c r="V416" s="41">
        <f>STOCK!Q417</f>
        <v>1</v>
      </c>
      <c r="X416" s="41">
        <v>50</v>
      </c>
      <c r="Y416" s="41">
        <f t="shared" si="7"/>
        <v>1</v>
      </c>
      <c r="AG416" s="41" t="str">
        <f>STOCK!A417</f>
        <v>CA0018</v>
      </c>
      <c r="AI416" s="41">
        <v>50</v>
      </c>
    </row>
    <row r="417" spans="1:35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52</v>
      </c>
      <c r="V417" s="41">
        <f>STOCK!Q418</f>
        <v>4</v>
      </c>
      <c r="X417" s="41">
        <v>51</v>
      </c>
      <c r="Y417" s="41">
        <f t="shared" si="7"/>
        <v>1</v>
      </c>
      <c r="AG417" s="41" t="str">
        <f>STOCK!A418</f>
        <v>L0002</v>
      </c>
      <c r="AI417" s="41">
        <v>51</v>
      </c>
    </row>
    <row r="418" spans="1:35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53</v>
      </c>
      <c r="V418" s="41">
        <f>STOCK!Q419</f>
        <v>4</v>
      </c>
      <c r="X418" s="41">
        <v>52</v>
      </c>
      <c r="Y418" s="41">
        <f t="shared" si="7"/>
        <v>1</v>
      </c>
      <c r="AG418" s="41" t="str">
        <f>STOCK!A419</f>
        <v>L0003</v>
      </c>
      <c r="AI418" s="41">
        <v>52</v>
      </c>
    </row>
    <row r="419" spans="1:35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54</v>
      </c>
      <c r="V419" s="41">
        <f>STOCK!Q420</f>
        <v>5</v>
      </c>
      <c r="X419" s="41">
        <v>53</v>
      </c>
      <c r="Y419" s="41">
        <f t="shared" si="7"/>
        <v>1</v>
      </c>
      <c r="AG419" s="41" t="str">
        <f>STOCK!A420</f>
        <v>L0004</v>
      </c>
      <c r="AI419" s="41">
        <v>53</v>
      </c>
    </row>
    <row r="420" spans="1:35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55</v>
      </c>
      <c r="V420" s="41">
        <f>STOCK!Q421</f>
        <v>1</v>
      </c>
      <c r="X420" s="41">
        <v>54</v>
      </c>
      <c r="Y420" s="41">
        <f t="shared" si="7"/>
        <v>1</v>
      </c>
      <c r="AG420" s="41" t="str">
        <f>STOCK!A421</f>
        <v>BE0007</v>
      </c>
      <c r="AI420" s="41">
        <v>54</v>
      </c>
    </row>
    <row r="421" spans="1:35" x14ac:dyDescent="0.15">
      <c r="A421" s="41" t="str">
        <f>STOCK!C422</f>
        <v>PRODUCT</v>
      </c>
      <c r="B421" s="41" t="str">
        <f>STOCK!D422</f>
        <v>Partes de Abajo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56</v>
      </c>
      <c r="V421" s="41">
        <f>STOCK!Q422</f>
        <v>1</v>
      </c>
      <c r="X421" s="41">
        <v>55</v>
      </c>
      <c r="Y421" s="41">
        <f t="shared" si="7"/>
        <v>1</v>
      </c>
      <c r="AG421" s="41" t="str">
        <f>STOCK!A422</f>
        <v>P0027</v>
      </c>
      <c r="AI421" s="41">
        <v>55</v>
      </c>
    </row>
    <row r="422" spans="1:35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57</v>
      </c>
      <c r="V422" s="41">
        <f>STOCK!Q423</f>
        <v>5</v>
      </c>
      <c r="X422" s="41">
        <v>56</v>
      </c>
      <c r="Y422" s="41">
        <f t="shared" si="7"/>
        <v>1</v>
      </c>
      <c r="AG422" s="41" t="str">
        <f>STOCK!A423</f>
        <v>L0005</v>
      </c>
      <c r="AI422" s="41">
        <v>56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58</v>
      </c>
      <c r="V423" s="41">
        <f>STOCK!Q424</f>
        <v>0</v>
      </c>
      <c r="X423" s="41">
        <v>57</v>
      </c>
      <c r="Y423" s="41">
        <f t="shared" si="7"/>
        <v>0</v>
      </c>
      <c r="AG423" s="41">
        <f>STOCK!A424</f>
        <v>0</v>
      </c>
      <c r="AI423" s="41">
        <v>57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59</v>
      </c>
      <c r="V424" s="41">
        <f>STOCK!Q425</f>
        <v>0</v>
      </c>
      <c r="X424" s="41">
        <v>58</v>
      </c>
      <c r="Y424" s="41">
        <f t="shared" si="7"/>
        <v>0</v>
      </c>
      <c r="AG424" s="41">
        <f>STOCK!A425</f>
        <v>0</v>
      </c>
      <c r="AI424" s="41">
        <v>58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60</v>
      </c>
      <c r="V425" s="41">
        <f>STOCK!Q426</f>
        <v>0</v>
      </c>
      <c r="X425" s="41">
        <v>59</v>
      </c>
      <c r="Y425" s="41">
        <f t="shared" si="7"/>
        <v>0</v>
      </c>
      <c r="AG425" s="41">
        <f>STOCK!A426</f>
        <v>0</v>
      </c>
      <c r="AI425" s="41">
        <v>59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61</v>
      </c>
      <c r="V426" s="41">
        <f>STOCK!Q427</f>
        <v>0</v>
      </c>
      <c r="X426" s="41">
        <v>60</v>
      </c>
      <c r="Y426" s="41">
        <f t="shared" si="7"/>
        <v>0</v>
      </c>
      <c r="AG426" s="41">
        <f>STOCK!A427</f>
        <v>0</v>
      </c>
      <c r="AI426" s="41">
        <v>60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62</v>
      </c>
      <c r="V427" s="41">
        <f>STOCK!Q428</f>
        <v>0</v>
      </c>
      <c r="X427" s="41">
        <v>61</v>
      </c>
      <c r="Y427" s="41">
        <f t="shared" si="7"/>
        <v>0</v>
      </c>
      <c r="AG427" s="41">
        <f>STOCK!A428</f>
        <v>0</v>
      </c>
      <c r="AI427" s="41">
        <v>61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63</v>
      </c>
      <c r="V428" s="41">
        <f>STOCK!Q429</f>
        <v>0</v>
      </c>
      <c r="X428" s="41">
        <v>62</v>
      </c>
      <c r="Y428" s="41">
        <f t="shared" si="7"/>
        <v>0</v>
      </c>
      <c r="AG428" s="41">
        <f>STOCK!A429</f>
        <v>0</v>
      </c>
      <c r="AI428" s="41">
        <v>62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64</v>
      </c>
      <c r="V429" s="41">
        <f>STOCK!Q430</f>
        <v>0</v>
      </c>
      <c r="X429" s="41">
        <v>63</v>
      </c>
      <c r="Y429" s="41">
        <f t="shared" si="7"/>
        <v>0</v>
      </c>
      <c r="AG429" s="41">
        <f>STOCK!A430</f>
        <v>0</v>
      </c>
      <c r="AI429" s="41">
        <v>63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65</v>
      </c>
      <c r="V430" s="41">
        <f>STOCK!Q431</f>
        <v>0</v>
      </c>
      <c r="X430" s="41">
        <v>64</v>
      </c>
      <c r="Y430" s="41">
        <f t="shared" si="7"/>
        <v>0</v>
      </c>
      <c r="AG430" s="41">
        <f>STOCK!A431</f>
        <v>0</v>
      </c>
      <c r="AI430" s="41">
        <v>64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66</v>
      </c>
      <c r="V431" s="41">
        <f>STOCK!Q432</f>
        <v>0</v>
      </c>
      <c r="X431" s="41">
        <v>65</v>
      </c>
      <c r="Y431" s="41">
        <f t="shared" si="7"/>
        <v>0</v>
      </c>
      <c r="AG431" s="41">
        <f>STOCK!A432</f>
        <v>0</v>
      </c>
      <c r="AI431" s="41">
        <v>65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67</v>
      </c>
      <c r="V432" s="41">
        <f>STOCK!Q433</f>
        <v>0</v>
      </c>
      <c r="X432" s="41">
        <v>66</v>
      </c>
      <c r="Y432" s="41">
        <f t="shared" si="7"/>
        <v>0</v>
      </c>
      <c r="AG432" s="41">
        <f>STOCK!A433</f>
        <v>0</v>
      </c>
      <c r="AI432" s="41">
        <v>66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68</v>
      </c>
      <c r="V433" s="41">
        <f>STOCK!Q434</f>
        <v>0</v>
      </c>
      <c r="X433" s="41">
        <v>67</v>
      </c>
      <c r="Y433" s="41">
        <f t="shared" si="7"/>
        <v>0</v>
      </c>
      <c r="AG433" s="41">
        <f>STOCK!A434</f>
        <v>0</v>
      </c>
      <c r="AI433" s="41">
        <v>67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69</v>
      </c>
      <c r="V434" s="41">
        <f>STOCK!Q435</f>
        <v>0</v>
      </c>
      <c r="X434" s="41">
        <v>68</v>
      </c>
      <c r="Y434" s="41">
        <f t="shared" si="7"/>
        <v>0</v>
      </c>
      <c r="AG434" s="41">
        <f>STOCK!A435</f>
        <v>0</v>
      </c>
      <c r="AI434" s="41">
        <v>68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70</v>
      </c>
      <c r="V435" s="41">
        <f>STOCK!Q436</f>
        <v>0</v>
      </c>
      <c r="X435" s="41">
        <v>69</v>
      </c>
      <c r="Y435" s="41">
        <f t="shared" si="7"/>
        <v>0</v>
      </c>
      <c r="AG435" s="41">
        <f>STOCK!A436</f>
        <v>0</v>
      </c>
      <c r="AI435" s="41">
        <v>69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71</v>
      </c>
      <c r="V436" s="41">
        <f>STOCK!Q437</f>
        <v>0</v>
      </c>
      <c r="X436" s="41">
        <v>70</v>
      </c>
      <c r="Y436" s="41">
        <f t="shared" si="7"/>
        <v>0</v>
      </c>
      <c r="AG436" s="41">
        <f>STOCK!A437</f>
        <v>0</v>
      </c>
      <c r="AI436" s="41">
        <v>70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72</v>
      </c>
      <c r="V437" s="41">
        <f>STOCK!Q438</f>
        <v>0</v>
      </c>
      <c r="X437" s="41">
        <v>71</v>
      </c>
      <c r="Y437" s="41">
        <f t="shared" si="7"/>
        <v>0</v>
      </c>
      <c r="AG437" s="41">
        <f>STOCK!A438</f>
        <v>0</v>
      </c>
      <c r="AI437" s="41">
        <v>71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73</v>
      </c>
      <c r="V438" s="41">
        <f>STOCK!Q439</f>
        <v>0</v>
      </c>
      <c r="X438" s="41">
        <v>72</v>
      </c>
      <c r="Y438" s="41">
        <f t="shared" si="7"/>
        <v>0</v>
      </c>
      <c r="AG438" s="41">
        <f>STOCK!A439</f>
        <v>0</v>
      </c>
      <c r="AI438" s="41">
        <v>72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74</v>
      </c>
      <c r="V439" s="41">
        <f>STOCK!Q440</f>
        <v>0</v>
      </c>
      <c r="X439" s="41">
        <v>73</v>
      </c>
      <c r="Y439" s="41">
        <f t="shared" si="7"/>
        <v>0</v>
      </c>
      <c r="AG439" s="41">
        <f>STOCK!A440</f>
        <v>0</v>
      </c>
      <c r="AI439" s="41">
        <v>73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75</v>
      </c>
      <c r="V440" s="41">
        <f>STOCK!Q441</f>
        <v>0</v>
      </c>
      <c r="X440" s="41">
        <v>74</v>
      </c>
      <c r="Y440" s="41">
        <f t="shared" si="7"/>
        <v>0</v>
      </c>
      <c r="AG440" s="41">
        <f>STOCK!A441</f>
        <v>0</v>
      </c>
      <c r="AI440" s="41">
        <v>74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76</v>
      </c>
      <c r="V441" s="41">
        <f>STOCK!Q442</f>
        <v>0</v>
      </c>
      <c r="X441" s="41">
        <v>75</v>
      </c>
      <c r="Y441" s="41">
        <f t="shared" si="7"/>
        <v>0</v>
      </c>
      <c r="AG441" s="41">
        <f>STOCK!A442</f>
        <v>0</v>
      </c>
      <c r="AI441" s="41">
        <v>75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77</v>
      </c>
      <c r="V442" s="41">
        <f>STOCK!Q443</f>
        <v>0</v>
      </c>
      <c r="X442" s="41">
        <v>76</v>
      </c>
      <c r="Y442" s="41">
        <f t="shared" si="7"/>
        <v>0</v>
      </c>
      <c r="AG442" s="41">
        <f>STOCK!A443</f>
        <v>0</v>
      </c>
      <c r="AI442" s="41">
        <v>76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78</v>
      </c>
      <c r="V443" s="41">
        <f>STOCK!Q444</f>
        <v>0</v>
      </c>
      <c r="X443" s="41">
        <v>77</v>
      </c>
      <c r="Y443" s="41">
        <f t="shared" si="7"/>
        <v>0</v>
      </c>
      <c r="AG443" s="41">
        <f>STOCK!A444</f>
        <v>0</v>
      </c>
      <c r="AI443" s="41">
        <v>77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79</v>
      </c>
      <c r="V444" s="41">
        <f>STOCK!Q445</f>
        <v>0</v>
      </c>
      <c r="X444" s="41">
        <v>78</v>
      </c>
      <c r="Y444" s="41">
        <f t="shared" si="7"/>
        <v>0</v>
      </c>
      <c r="AG444" s="41">
        <f>STOCK!A445</f>
        <v>0</v>
      </c>
      <c r="AI444" s="41">
        <v>78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80</v>
      </c>
      <c r="V445" s="41">
        <f>STOCK!Q446</f>
        <v>0</v>
      </c>
      <c r="X445" s="41">
        <v>79</v>
      </c>
      <c r="Y445" s="41">
        <f t="shared" si="7"/>
        <v>0</v>
      </c>
      <c r="AG445" s="41">
        <f>STOCK!A446</f>
        <v>0</v>
      </c>
      <c r="AI445" s="41">
        <v>79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81</v>
      </c>
      <c r="V446" s="41">
        <f>STOCK!Q447</f>
        <v>0</v>
      </c>
      <c r="X446" s="41">
        <v>80</v>
      </c>
      <c r="Y446" s="41">
        <f t="shared" si="7"/>
        <v>0</v>
      </c>
      <c r="AG446" s="41">
        <f>STOCK!A447</f>
        <v>0</v>
      </c>
      <c r="AI446" s="41">
        <v>80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82</v>
      </c>
      <c r="V447" s="41">
        <f>STOCK!Q448</f>
        <v>0</v>
      </c>
      <c r="X447" s="41">
        <v>81</v>
      </c>
      <c r="Y447" s="41">
        <f t="shared" si="7"/>
        <v>0</v>
      </c>
      <c r="AG447" s="41">
        <f>STOCK!A448</f>
        <v>0</v>
      </c>
      <c r="AI447" s="41">
        <v>81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83</v>
      </c>
      <c r="V448" s="41">
        <f>STOCK!Q449</f>
        <v>0</v>
      </c>
      <c r="X448" s="41">
        <v>82</v>
      </c>
      <c r="Y448" s="41">
        <f t="shared" si="7"/>
        <v>0</v>
      </c>
      <c r="AG448" s="41">
        <f>STOCK!A449</f>
        <v>0</v>
      </c>
      <c r="AI448" s="41">
        <v>82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84</v>
      </c>
      <c r="V449" s="41">
        <f>STOCK!Q450</f>
        <v>0</v>
      </c>
      <c r="X449" s="41">
        <v>83</v>
      </c>
      <c r="Y449" s="41">
        <f t="shared" si="7"/>
        <v>0</v>
      </c>
      <c r="AG449" s="41">
        <f>STOCK!A450</f>
        <v>0</v>
      </c>
      <c r="AI449" s="41">
        <v>83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85</v>
      </c>
      <c r="V450" s="41">
        <f>STOCK!Q451</f>
        <v>0</v>
      </c>
      <c r="X450" s="41">
        <v>84</v>
      </c>
      <c r="Y450" s="41">
        <f t="shared" si="7"/>
        <v>0</v>
      </c>
      <c r="AG450" s="41">
        <f>STOCK!A451</f>
        <v>0</v>
      </c>
      <c r="AI450" s="41">
        <v>84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86</v>
      </c>
      <c r="V451" s="41">
        <f>STOCK!Q452</f>
        <v>0</v>
      </c>
      <c r="X451" s="41">
        <v>85</v>
      </c>
      <c r="Y451" s="41">
        <f t="shared" si="7"/>
        <v>0</v>
      </c>
      <c r="AG451" s="41">
        <f>STOCK!A452</f>
        <v>0</v>
      </c>
      <c r="AI451" s="41">
        <v>85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87</v>
      </c>
      <c r="V452" s="41">
        <f>STOCK!Q453</f>
        <v>0</v>
      </c>
      <c r="X452" s="41">
        <v>86</v>
      </c>
      <c r="Y452" s="41">
        <f t="shared" si="7"/>
        <v>0</v>
      </c>
      <c r="AG452" s="41">
        <f>STOCK!A453</f>
        <v>0</v>
      </c>
      <c r="AI452" s="41">
        <v>86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88</v>
      </c>
      <c r="V453" s="41">
        <f>STOCK!Q454</f>
        <v>0</v>
      </c>
      <c r="X453" s="41">
        <v>87</v>
      </c>
      <c r="Y453" s="41">
        <f t="shared" si="7"/>
        <v>0</v>
      </c>
      <c r="AG453" s="41">
        <f>STOCK!A454</f>
        <v>0</v>
      </c>
      <c r="AI453" s="41">
        <v>87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89</v>
      </c>
      <c r="V454" s="41">
        <f>STOCK!Q455</f>
        <v>0</v>
      </c>
      <c r="X454" s="41">
        <v>88</v>
      </c>
      <c r="Y454" s="41">
        <f t="shared" ref="Y454:Y517" si="8">IF(V454&gt;0,1,0)</f>
        <v>0</v>
      </c>
      <c r="AG454" s="41">
        <f>STOCK!A455</f>
        <v>0</v>
      </c>
      <c r="AI454" s="41">
        <v>88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90</v>
      </c>
      <c r="V455" s="41">
        <f>STOCK!Q456</f>
        <v>0</v>
      </c>
      <c r="X455" s="41">
        <v>89</v>
      </c>
      <c r="Y455" s="41">
        <f t="shared" si="8"/>
        <v>0</v>
      </c>
      <c r="AG455" s="41">
        <f>STOCK!A456</f>
        <v>0</v>
      </c>
      <c r="AI455" s="41">
        <v>89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91</v>
      </c>
      <c r="V456" s="41">
        <f>STOCK!Q457</f>
        <v>0</v>
      </c>
      <c r="X456" s="41">
        <v>90</v>
      </c>
      <c r="Y456" s="41">
        <f t="shared" si="8"/>
        <v>0</v>
      </c>
      <c r="AG456" s="41">
        <f>STOCK!A457</f>
        <v>0</v>
      </c>
      <c r="AI456" s="41">
        <v>90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92</v>
      </c>
      <c r="V457" s="41">
        <f>STOCK!Q458</f>
        <v>0</v>
      </c>
      <c r="X457" s="41">
        <v>91</v>
      </c>
      <c r="Y457" s="41">
        <f t="shared" si="8"/>
        <v>0</v>
      </c>
      <c r="AG457" s="41">
        <f>STOCK!A458</f>
        <v>0</v>
      </c>
      <c r="AI457" s="41">
        <v>91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93</v>
      </c>
      <c r="V458" s="41">
        <f>STOCK!Q459</f>
        <v>0</v>
      </c>
      <c r="X458" s="41">
        <v>92</v>
      </c>
      <c r="Y458" s="41">
        <f t="shared" si="8"/>
        <v>0</v>
      </c>
      <c r="AG458" s="41">
        <f>STOCK!A459</f>
        <v>0</v>
      </c>
      <c r="AI458" s="41">
        <v>92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94</v>
      </c>
      <c r="V459" s="41">
        <f>STOCK!Q460</f>
        <v>0</v>
      </c>
      <c r="X459" s="41">
        <v>93</v>
      </c>
      <c r="Y459" s="41">
        <f t="shared" si="8"/>
        <v>0</v>
      </c>
      <c r="AG459" s="41">
        <f>STOCK!A460</f>
        <v>0</v>
      </c>
      <c r="AI459" s="41">
        <v>93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95</v>
      </c>
      <c r="V460" s="41">
        <f>STOCK!Q461</f>
        <v>0</v>
      </c>
      <c r="X460" s="41">
        <v>94</v>
      </c>
      <c r="Y460" s="41">
        <f t="shared" si="8"/>
        <v>0</v>
      </c>
      <c r="AG460" s="41">
        <f>STOCK!A461</f>
        <v>0</v>
      </c>
      <c r="AI460" s="41">
        <v>94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96</v>
      </c>
      <c r="V461" s="41">
        <f>STOCK!Q462</f>
        <v>0</v>
      </c>
      <c r="X461" s="41">
        <v>95</v>
      </c>
      <c r="Y461" s="41">
        <f t="shared" si="8"/>
        <v>0</v>
      </c>
      <c r="AG461" s="41">
        <f>STOCK!A462</f>
        <v>0</v>
      </c>
      <c r="AI461" s="41">
        <v>95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97</v>
      </c>
      <c r="V462" s="41">
        <f>STOCK!Q463</f>
        <v>0</v>
      </c>
      <c r="X462" s="41">
        <v>96</v>
      </c>
      <c r="Y462" s="41">
        <f t="shared" si="8"/>
        <v>0</v>
      </c>
      <c r="AG462" s="41">
        <f>STOCK!A463</f>
        <v>0</v>
      </c>
      <c r="AI462" s="41">
        <v>96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98</v>
      </c>
      <c r="V463" s="41">
        <f>STOCK!Q464</f>
        <v>0</v>
      </c>
      <c r="X463" s="41">
        <v>97</v>
      </c>
      <c r="Y463" s="41">
        <f t="shared" si="8"/>
        <v>0</v>
      </c>
      <c r="AG463" s="41">
        <f>STOCK!A464</f>
        <v>0</v>
      </c>
      <c r="AI463" s="41">
        <v>97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99</v>
      </c>
      <c r="V464" s="41">
        <f>STOCK!Q465</f>
        <v>0</v>
      </c>
      <c r="X464" s="41">
        <v>98</v>
      </c>
      <c r="Y464" s="41">
        <f t="shared" si="8"/>
        <v>0</v>
      </c>
      <c r="AG464" s="41">
        <f>STOCK!A465</f>
        <v>0</v>
      </c>
      <c r="AI464" s="41">
        <v>98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100</v>
      </c>
      <c r="V465" s="41">
        <f>STOCK!Q466</f>
        <v>0</v>
      </c>
      <c r="X465" s="41">
        <v>99</v>
      </c>
      <c r="Y465" s="41">
        <f t="shared" si="8"/>
        <v>0</v>
      </c>
      <c r="AG465" s="41">
        <f>STOCK!A466</f>
        <v>0</v>
      </c>
      <c r="AI465" s="41">
        <v>99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101</v>
      </c>
      <c r="V466" s="41">
        <f>STOCK!Q467</f>
        <v>0</v>
      </c>
      <c r="X466" s="41">
        <v>100</v>
      </c>
      <c r="Y466" s="41">
        <f t="shared" si="8"/>
        <v>0</v>
      </c>
      <c r="AG466" s="41">
        <f>STOCK!A467</f>
        <v>0</v>
      </c>
      <c r="AI466" s="41">
        <v>100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102</v>
      </c>
      <c r="V467" s="41">
        <f>STOCK!Q468</f>
        <v>0</v>
      </c>
      <c r="X467" s="41">
        <v>101</v>
      </c>
      <c r="Y467" s="41">
        <f t="shared" si="8"/>
        <v>0</v>
      </c>
      <c r="AG467" s="41">
        <f>STOCK!A468</f>
        <v>0</v>
      </c>
      <c r="AI467" s="41">
        <v>101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103</v>
      </c>
      <c r="V468" s="41">
        <f>STOCK!Q469</f>
        <v>0</v>
      </c>
      <c r="X468" s="41">
        <v>102</v>
      </c>
      <c r="Y468" s="41">
        <f t="shared" si="8"/>
        <v>0</v>
      </c>
      <c r="AG468" s="41">
        <f>STOCK!A469</f>
        <v>0</v>
      </c>
      <c r="AI468" s="41">
        <v>102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104</v>
      </c>
      <c r="V469" s="41">
        <f>STOCK!Q470</f>
        <v>0</v>
      </c>
      <c r="X469" s="41">
        <v>103</v>
      </c>
      <c r="Y469" s="41">
        <f t="shared" si="8"/>
        <v>0</v>
      </c>
      <c r="AG469" s="41">
        <f>STOCK!A470</f>
        <v>0</v>
      </c>
      <c r="AI469" s="41">
        <v>103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105</v>
      </c>
      <c r="V470" s="41">
        <f>STOCK!Q471</f>
        <v>0</v>
      </c>
      <c r="X470" s="41">
        <v>104</v>
      </c>
      <c r="Y470" s="41">
        <f t="shared" si="8"/>
        <v>0</v>
      </c>
      <c r="AG470" s="41">
        <f>STOCK!A471</f>
        <v>0</v>
      </c>
      <c r="AI470" s="41">
        <v>104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106</v>
      </c>
      <c r="V471" s="41">
        <f>STOCK!Q472</f>
        <v>0</v>
      </c>
      <c r="X471" s="41">
        <v>105</v>
      </c>
      <c r="Y471" s="41">
        <f t="shared" si="8"/>
        <v>0</v>
      </c>
      <c r="AG471" s="41">
        <f>STOCK!A472</f>
        <v>0</v>
      </c>
      <c r="AI471" s="41">
        <v>105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107</v>
      </c>
      <c r="V472" s="41">
        <f>STOCK!Q473</f>
        <v>0</v>
      </c>
      <c r="X472" s="41">
        <v>106</v>
      </c>
      <c r="Y472" s="41">
        <f t="shared" si="8"/>
        <v>0</v>
      </c>
      <c r="AG472" s="41">
        <f>STOCK!A473</f>
        <v>0</v>
      </c>
      <c r="AI472" s="41">
        <v>106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108</v>
      </c>
      <c r="V473" s="41">
        <f>STOCK!Q474</f>
        <v>0</v>
      </c>
      <c r="X473" s="41">
        <v>107</v>
      </c>
      <c r="Y473" s="41">
        <f t="shared" si="8"/>
        <v>0</v>
      </c>
      <c r="AG473" s="41">
        <f>STOCK!A474</f>
        <v>0</v>
      </c>
      <c r="AI473" s="41">
        <v>107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109</v>
      </c>
      <c r="V474" s="41">
        <f>STOCK!Q475</f>
        <v>0</v>
      </c>
      <c r="X474" s="41">
        <v>108</v>
      </c>
      <c r="Y474" s="41">
        <f t="shared" si="8"/>
        <v>0</v>
      </c>
      <c r="AG474" s="41">
        <f>STOCK!A475</f>
        <v>0</v>
      </c>
      <c r="AI474" s="41">
        <v>108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110</v>
      </c>
      <c r="V475" s="41">
        <f>STOCK!Q476</f>
        <v>0</v>
      </c>
      <c r="X475" s="41">
        <v>109</v>
      </c>
      <c r="Y475" s="41">
        <f t="shared" si="8"/>
        <v>0</v>
      </c>
      <c r="AG475" s="41">
        <f>STOCK!A476</f>
        <v>0</v>
      </c>
      <c r="AI475" s="41">
        <v>109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111</v>
      </c>
      <c r="V476" s="41">
        <f>STOCK!Q477</f>
        <v>0</v>
      </c>
      <c r="X476" s="41">
        <v>110</v>
      </c>
      <c r="Y476" s="41">
        <f t="shared" si="8"/>
        <v>0</v>
      </c>
      <c r="AG476" s="41">
        <f>STOCK!A477</f>
        <v>0</v>
      </c>
      <c r="AI476" s="41">
        <v>110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112</v>
      </c>
      <c r="V477" s="41">
        <f>STOCK!Q478</f>
        <v>0</v>
      </c>
      <c r="X477" s="41">
        <v>111</v>
      </c>
      <c r="Y477" s="41">
        <f t="shared" si="8"/>
        <v>0</v>
      </c>
      <c r="AG477" s="41">
        <f>STOCK!A478</f>
        <v>0</v>
      </c>
      <c r="AI477" s="41">
        <v>111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113</v>
      </c>
      <c r="V478" s="41">
        <f>STOCK!Q479</f>
        <v>0</v>
      </c>
      <c r="X478" s="41">
        <v>112</v>
      </c>
      <c r="Y478" s="41">
        <f t="shared" si="8"/>
        <v>0</v>
      </c>
      <c r="AG478" s="41">
        <f>STOCK!A479</f>
        <v>0</v>
      </c>
      <c r="AI478" s="41">
        <v>112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114</v>
      </c>
      <c r="V479" s="41">
        <f>STOCK!Q480</f>
        <v>0</v>
      </c>
      <c r="X479" s="41">
        <v>113</v>
      </c>
      <c r="Y479" s="41">
        <f t="shared" si="8"/>
        <v>0</v>
      </c>
      <c r="AG479" s="41">
        <f>STOCK!A480</f>
        <v>0</v>
      </c>
      <c r="AI479" s="41">
        <v>113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115</v>
      </c>
      <c r="V480" s="41">
        <f>STOCK!Q481</f>
        <v>0</v>
      </c>
      <c r="X480" s="41">
        <v>114</v>
      </c>
      <c r="Y480" s="41">
        <f t="shared" si="8"/>
        <v>0</v>
      </c>
      <c r="AG480" s="41">
        <f>STOCK!A481</f>
        <v>0</v>
      </c>
      <c r="AI480" s="41">
        <v>114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116</v>
      </c>
      <c r="V481" s="41">
        <f>STOCK!Q482</f>
        <v>0</v>
      </c>
      <c r="X481" s="41">
        <v>115</v>
      </c>
      <c r="Y481" s="41">
        <f t="shared" si="8"/>
        <v>0</v>
      </c>
      <c r="AG481" s="41">
        <f>STOCK!A482</f>
        <v>0</v>
      </c>
      <c r="AI481" s="41">
        <v>115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117</v>
      </c>
      <c r="V482" s="41">
        <f>STOCK!Q483</f>
        <v>0</v>
      </c>
      <c r="X482" s="41">
        <v>116</v>
      </c>
      <c r="Y482" s="41">
        <f t="shared" si="8"/>
        <v>0</v>
      </c>
      <c r="AG482" s="41">
        <f>STOCK!A483</f>
        <v>0</v>
      </c>
      <c r="AI482" s="41">
        <v>116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118</v>
      </c>
      <c r="V483" s="41">
        <f>STOCK!Q484</f>
        <v>0</v>
      </c>
      <c r="X483" s="41">
        <v>117</v>
      </c>
      <c r="Y483" s="41">
        <f t="shared" si="8"/>
        <v>0</v>
      </c>
      <c r="AG483" s="41">
        <f>STOCK!A484</f>
        <v>0</v>
      </c>
      <c r="AI483" s="41">
        <v>117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119</v>
      </c>
      <c r="V484" s="41">
        <f>STOCK!Q485</f>
        <v>0</v>
      </c>
      <c r="X484" s="41">
        <v>118</v>
      </c>
      <c r="Y484" s="41">
        <f t="shared" si="8"/>
        <v>0</v>
      </c>
      <c r="AG484" s="41">
        <f>STOCK!A485</f>
        <v>0</v>
      </c>
      <c r="AI484" s="41">
        <v>118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120</v>
      </c>
      <c r="V485" s="41">
        <f>STOCK!Q486</f>
        <v>0</v>
      </c>
      <c r="X485" s="41">
        <v>119</v>
      </c>
      <c r="Y485" s="41">
        <f t="shared" si="8"/>
        <v>0</v>
      </c>
      <c r="AG485" s="41">
        <f>STOCK!A486</f>
        <v>0</v>
      </c>
      <c r="AI485" s="41">
        <v>119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121</v>
      </c>
      <c r="V486" s="41">
        <f>STOCK!Q487</f>
        <v>0</v>
      </c>
      <c r="X486" s="41">
        <v>120</v>
      </c>
      <c r="Y486" s="41">
        <f t="shared" si="8"/>
        <v>0</v>
      </c>
      <c r="AG486" s="41">
        <f>STOCK!A487</f>
        <v>0</v>
      </c>
      <c r="AI486" s="41">
        <v>120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122</v>
      </c>
      <c r="V487" s="41">
        <f>STOCK!Q488</f>
        <v>0</v>
      </c>
      <c r="X487" s="41">
        <v>121</v>
      </c>
      <c r="Y487" s="41">
        <f t="shared" si="8"/>
        <v>0</v>
      </c>
      <c r="AG487" s="41">
        <f>STOCK!A488</f>
        <v>0</v>
      </c>
      <c r="AI487" s="41">
        <v>121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123</v>
      </c>
      <c r="V488" s="41">
        <f>STOCK!Q489</f>
        <v>0</v>
      </c>
      <c r="X488" s="41">
        <v>122</v>
      </c>
      <c r="Y488" s="41">
        <f t="shared" si="8"/>
        <v>0</v>
      </c>
      <c r="AG488" s="41">
        <f>STOCK!A489</f>
        <v>0</v>
      </c>
      <c r="AI488" s="41">
        <v>122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124</v>
      </c>
      <c r="V489" s="41">
        <f>STOCK!Q490</f>
        <v>0</v>
      </c>
      <c r="X489" s="41">
        <v>123</v>
      </c>
      <c r="Y489" s="41">
        <f t="shared" si="8"/>
        <v>0</v>
      </c>
      <c r="AG489" s="41">
        <f>STOCK!A490</f>
        <v>0</v>
      </c>
      <c r="AI489" s="41">
        <v>123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125</v>
      </c>
      <c r="V490" s="41">
        <f>STOCK!Q491</f>
        <v>0</v>
      </c>
      <c r="X490" s="41">
        <v>124</v>
      </c>
      <c r="Y490" s="41">
        <f t="shared" si="8"/>
        <v>0</v>
      </c>
      <c r="AG490" s="41">
        <f>STOCK!A491</f>
        <v>0</v>
      </c>
      <c r="AI490" s="41">
        <v>124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126</v>
      </c>
      <c r="V491" s="41">
        <f>STOCK!Q492</f>
        <v>0</v>
      </c>
      <c r="X491" s="41">
        <v>125</v>
      </c>
      <c r="Y491" s="41">
        <f t="shared" si="8"/>
        <v>0</v>
      </c>
      <c r="AG491" s="41">
        <f>STOCK!A492</f>
        <v>0</v>
      </c>
      <c r="AI491" s="41">
        <v>125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127</v>
      </c>
      <c r="V492" s="41">
        <f>STOCK!Q493</f>
        <v>0</v>
      </c>
      <c r="X492" s="41">
        <v>126</v>
      </c>
      <c r="Y492" s="41">
        <f t="shared" si="8"/>
        <v>0</v>
      </c>
      <c r="AG492" s="41">
        <f>STOCK!A493</f>
        <v>0</v>
      </c>
      <c r="AI492" s="41">
        <v>126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128</v>
      </c>
      <c r="V493" s="41">
        <f>STOCK!Q494</f>
        <v>0</v>
      </c>
      <c r="X493" s="41">
        <v>127</v>
      </c>
      <c r="Y493" s="41">
        <f t="shared" si="8"/>
        <v>0</v>
      </c>
      <c r="AG493" s="41">
        <f>STOCK!A494</f>
        <v>0</v>
      </c>
      <c r="AI493" s="41">
        <v>127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129</v>
      </c>
      <c r="V494" s="41">
        <f>STOCK!Q495</f>
        <v>0</v>
      </c>
      <c r="X494" s="41">
        <v>128</v>
      </c>
      <c r="Y494" s="41">
        <f t="shared" si="8"/>
        <v>0</v>
      </c>
      <c r="AG494" s="41">
        <f>STOCK!A495</f>
        <v>0</v>
      </c>
      <c r="AI494" s="41">
        <v>128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130</v>
      </c>
      <c r="V495" s="41">
        <f>STOCK!Q496</f>
        <v>0</v>
      </c>
      <c r="X495" s="41">
        <v>129</v>
      </c>
      <c r="Y495" s="41">
        <f t="shared" si="8"/>
        <v>0</v>
      </c>
      <c r="AG495" s="41">
        <f>STOCK!A496</f>
        <v>0</v>
      </c>
      <c r="AI495" s="41">
        <v>129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131</v>
      </c>
      <c r="V496" s="41">
        <f>STOCK!Q497</f>
        <v>0</v>
      </c>
      <c r="X496" s="41">
        <v>130</v>
      </c>
      <c r="Y496" s="41">
        <f t="shared" si="8"/>
        <v>0</v>
      </c>
      <c r="AG496" s="41">
        <f>STOCK!A497</f>
        <v>0</v>
      </c>
      <c r="AI496" s="41">
        <v>130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132</v>
      </c>
      <c r="V497" s="41">
        <f>STOCK!Q498</f>
        <v>0</v>
      </c>
      <c r="X497" s="41">
        <v>131</v>
      </c>
      <c r="Y497" s="41">
        <f t="shared" si="8"/>
        <v>0</v>
      </c>
      <c r="AG497" s="41">
        <f>STOCK!A498</f>
        <v>0</v>
      </c>
      <c r="AI497" s="41">
        <v>131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133</v>
      </c>
      <c r="V498" s="41">
        <f>STOCK!Q499</f>
        <v>0</v>
      </c>
      <c r="X498" s="41">
        <v>132</v>
      </c>
      <c r="Y498" s="41">
        <f t="shared" si="8"/>
        <v>0</v>
      </c>
      <c r="AG498" s="41">
        <f>STOCK!A499</f>
        <v>0</v>
      </c>
      <c r="AI498" s="41">
        <v>132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134</v>
      </c>
      <c r="V499" s="41">
        <f>STOCK!Q500</f>
        <v>0</v>
      </c>
      <c r="X499" s="41">
        <v>133</v>
      </c>
      <c r="Y499" s="41">
        <f t="shared" si="8"/>
        <v>0</v>
      </c>
      <c r="AG499" s="41">
        <f>STOCK!A500</f>
        <v>0</v>
      </c>
      <c r="AI499" s="41">
        <v>133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135</v>
      </c>
      <c r="V500" s="41">
        <f>STOCK!Q501</f>
        <v>0</v>
      </c>
      <c r="X500" s="41">
        <v>134</v>
      </c>
      <c r="Y500" s="41">
        <f t="shared" si="8"/>
        <v>0</v>
      </c>
      <c r="AG500" s="41">
        <f>STOCK!A501</f>
        <v>0</v>
      </c>
      <c r="AI500" s="41">
        <v>134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136</v>
      </c>
      <c r="V501" s="41">
        <f>STOCK!Q502</f>
        <v>0</v>
      </c>
      <c r="X501" s="41">
        <v>135</v>
      </c>
      <c r="Y501" s="41">
        <f t="shared" si="8"/>
        <v>0</v>
      </c>
      <c r="AG501" s="41">
        <f>STOCK!A502</f>
        <v>0</v>
      </c>
      <c r="AI501" s="41">
        <v>135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137</v>
      </c>
      <c r="V502" s="41">
        <f>STOCK!Q503</f>
        <v>0</v>
      </c>
      <c r="X502" s="41">
        <v>136</v>
      </c>
      <c r="Y502" s="41">
        <f t="shared" si="8"/>
        <v>0</v>
      </c>
      <c r="AG502" s="41">
        <f>STOCK!A503</f>
        <v>0</v>
      </c>
      <c r="AI502" s="41">
        <v>136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138</v>
      </c>
      <c r="V503" s="41">
        <f>STOCK!Q504</f>
        <v>0</v>
      </c>
      <c r="X503" s="41">
        <v>137</v>
      </c>
      <c r="Y503" s="41">
        <f t="shared" si="8"/>
        <v>0</v>
      </c>
      <c r="AG503" s="41">
        <f>STOCK!A504</f>
        <v>0</v>
      </c>
      <c r="AI503" s="41">
        <v>137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139</v>
      </c>
      <c r="V504" s="41">
        <f>STOCK!Q505</f>
        <v>0</v>
      </c>
      <c r="X504" s="41">
        <v>138</v>
      </c>
      <c r="Y504" s="41">
        <f t="shared" si="8"/>
        <v>0</v>
      </c>
      <c r="AG504" s="41">
        <f>STOCK!A505</f>
        <v>0</v>
      </c>
      <c r="AI504" s="41">
        <v>138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140</v>
      </c>
      <c r="V505" s="41">
        <f>STOCK!Q506</f>
        <v>0</v>
      </c>
      <c r="X505" s="41">
        <v>139</v>
      </c>
      <c r="Y505" s="41">
        <f t="shared" si="8"/>
        <v>0</v>
      </c>
      <c r="AG505" s="41">
        <f>STOCK!A506</f>
        <v>0</v>
      </c>
      <c r="AI505" s="41">
        <v>139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141</v>
      </c>
      <c r="V506" s="41">
        <f>STOCK!Q507</f>
        <v>0</v>
      </c>
      <c r="X506" s="41">
        <v>140</v>
      </c>
      <c r="Y506" s="41">
        <f t="shared" si="8"/>
        <v>0</v>
      </c>
      <c r="AG506" s="41">
        <f>STOCK!A507</f>
        <v>0</v>
      </c>
      <c r="AI506" s="41">
        <v>140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142</v>
      </c>
      <c r="V507" s="41">
        <f>STOCK!Q508</f>
        <v>0</v>
      </c>
      <c r="X507" s="41">
        <v>141</v>
      </c>
      <c r="Y507" s="41">
        <f t="shared" si="8"/>
        <v>0</v>
      </c>
      <c r="AG507" s="41">
        <f>STOCK!A508</f>
        <v>0</v>
      </c>
      <c r="AI507" s="41">
        <v>141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143</v>
      </c>
      <c r="V508" s="41">
        <f>STOCK!Q509</f>
        <v>0</v>
      </c>
      <c r="X508" s="41">
        <v>142</v>
      </c>
      <c r="Y508" s="41">
        <f t="shared" si="8"/>
        <v>0</v>
      </c>
      <c r="AG508" s="41">
        <f>STOCK!A509</f>
        <v>0</v>
      </c>
      <c r="AI508" s="41">
        <v>142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144</v>
      </c>
      <c r="V509" s="41">
        <f>STOCK!Q510</f>
        <v>0</v>
      </c>
      <c r="X509" s="41">
        <v>143</v>
      </c>
      <c r="Y509" s="41">
        <f t="shared" si="8"/>
        <v>0</v>
      </c>
      <c r="AG509" s="41">
        <f>STOCK!A510</f>
        <v>0</v>
      </c>
      <c r="AI509" s="41">
        <v>143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145</v>
      </c>
      <c r="V510" s="41">
        <f>STOCK!Q511</f>
        <v>0</v>
      </c>
      <c r="X510" s="41">
        <v>144</v>
      </c>
      <c r="Y510" s="41">
        <f t="shared" si="8"/>
        <v>0</v>
      </c>
      <c r="AG510" s="41">
        <f>STOCK!A511</f>
        <v>0</v>
      </c>
      <c r="AI510" s="41">
        <v>144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146</v>
      </c>
      <c r="V511" s="41">
        <f>STOCK!Q512</f>
        <v>0</v>
      </c>
      <c r="X511" s="41">
        <v>145</v>
      </c>
      <c r="Y511" s="41">
        <f t="shared" si="8"/>
        <v>0</v>
      </c>
      <c r="AG511" s="41">
        <f>STOCK!A512</f>
        <v>0</v>
      </c>
      <c r="AI511" s="41">
        <v>145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147</v>
      </c>
      <c r="V512" s="41">
        <f>STOCK!Q513</f>
        <v>0</v>
      </c>
      <c r="X512" s="41">
        <v>146</v>
      </c>
      <c r="Y512" s="41">
        <f t="shared" si="8"/>
        <v>0</v>
      </c>
      <c r="AG512" s="41">
        <f>STOCK!A513</f>
        <v>0</v>
      </c>
      <c r="AI512" s="41">
        <v>146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148</v>
      </c>
      <c r="V513" s="41">
        <f>STOCK!Q514</f>
        <v>0</v>
      </c>
      <c r="X513" s="41">
        <v>147</v>
      </c>
      <c r="Y513" s="41">
        <f t="shared" si="8"/>
        <v>0</v>
      </c>
      <c r="AG513" s="41">
        <f>STOCK!A514</f>
        <v>0</v>
      </c>
      <c r="AI513" s="41">
        <v>147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149</v>
      </c>
      <c r="V514" s="41">
        <f>STOCK!Q515</f>
        <v>0</v>
      </c>
      <c r="X514" s="41">
        <v>148</v>
      </c>
      <c r="Y514" s="41">
        <f t="shared" si="8"/>
        <v>0</v>
      </c>
      <c r="AG514" s="41">
        <f>STOCK!A515</f>
        <v>0</v>
      </c>
      <c r="AI514" s="41">
        <v>148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150</v>
      </c>
      <c r="V515" s="41">
        <f>STOCK!Q516</f>
        <v>0</v>
      </c>
      <c r="X515" s="41">
        <v>149</v>
      </c>
      <c r="Y515" s="41">
        <f t="shared" si="8"/>
        <v>0</v>
      </c>
      <c r="AG515" s="41">
        <f>STOCK!A516</f>
        <v>0</v>
      </c>
      <c r="AI515" s="41">
        <v>149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151</v>
      </c>
      <c r="V516" s="41">
        <f>STOCK!Q517</f>
        <v>0</v>
      </c>
      <c r="X516" s="41">
        <v>150</v>
      </c>
      <c r="Y516" s="41">
        <f t="shared" si="8"/>
        <v>0</v>
      </c>
      <c r="AG516" s="41">
        <f>STOCK!A517</f>
        <v>0</v>
      </c>
      <c r="AI516" s="41">
        <v>150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152</v>
      </c>
      <c r="V517" s="41">
        <f>STOCK!Q518</f>
        <v>0</v>
      </c>
      <c r="X517" s="41">
        <v>151</v>
      </c>
      <c r="Y517" s="41">
        <f t="shared" si="8"/>
        <v>0</v>
      </c>
      <c r="AG517" s="41">
        <f>STOCK!A518</f>
        <v>0</v>
      </c>
      <c r="AI517" s="41">
        <v>151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153</v>
      </c>
      <c r="V518" s="41">
        <f>STOCK!Q519</f>
        <v>0</v>
      </c>
      <c r="X518" s="41">
        <v>152</v>
      </c>
      <c r="Y518" s="41">
        <f t="shared" ref="Y518:Y581" si="9">IF(V518&gt;0,1,0)</f>
        <v>0</v>
      </c>
      <c r="AG518" s="41">
        <f>STOCK!A519</f>
        <v>0</v>
      </c>
      <c r="AI518" s="41">
        <v>152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154</v>
      </c>
      <c r="V519" s="41">
        <f>STOCK!Q520</f>
        <v>0</v>
      </c>
      <c r="X519" s="41">
        <v>153</v>
      </c>
      <c r="Y519" s="41">
        <f t="shared" si="9"/>
        <v>0</v>
      </c>
      <c r="AG519" s="41">
        <f>STOCK!A520</f>
        <v>0</v>
      </c>
      <c r="AI519" s="41">
        <v>153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155</v>
      </c>
      <c r="V520" s="41">
        <f>STOCK!Q521</f>
        <v>0</v>
      </c>
      <c r="X520" s="41">
        <v>154</v>
      </c>
      <c r="Y520" s="41">
        <f t="shared" si="9"/>
        <v>0</v>
      </c>
      <c r="AG520" s="41">
        <f>STOCK!A521</f>
        <v>0</v>
      </c>
      <c r="AI520" s="41">
        <v>154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156</v>
      </c>
      <c r="V521" s="41">
        <f>STOCK!Q522</f>
        <v>0</v>
      </c>
      <c r="X521" s="41">
        <v>155</v>
      </c>
      <c r="Y521" s="41">
        <f t="shared" si="9"/>
        <v>0</v>
      </c>
      <c r="AG521" s="41">
        <f>STOCK!A522</f>
        <v>0</v>
      </c>
      <c r="AI521" s="41">
        <v>155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157</v>
      </c>
      <c r="V522" s="41">
        <f>STOCK!Q523</f>
        <v>0</v>
      </c>
      <c r="X522" s="41">
        <v>156</v>
      </c>
      <c r="Y522" s="41">
        <f t="shared" si="9"/>
        <v>0</v>
      </c>
      <c r="AG522" s="41">
        <f>STOCK!A523</f>
        <v>0</v>
      </c>
      <c r="AI522" s="41">
        <v>156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158</v>
      </c>
      <c r="V523" s="41">
        <f>STOCK!Q524</f>
        <v>0</v>
      </c>
      <c r="X523" s="41">
        <v>157</v>
      </c>
      <c r="Y523" s="41">
        <f t="shared" si="9"/>
        <v>0</v>
      </c>
      <c r="AG523" s="41">
        <f>STOCK!A524</f>
        <v>0</v>
      </c>
      <c r="AI523" s="41">
        <v>157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159</v>
      </c>
      <c r="V524" s="41">
        <f>STOCK!Q525</f>
        <v>0</v>
      </c>
      <c r="X524" s="41">
        <v>158</v>
      </c>
      <c r="Y524" s="41">
        <f t="shared" si="9"/>
        <v>0</v>
      </c>
      <c r="AG524" s="41">
        <f>STOCK!A525</f>
        <v>0</v>
      </c>
      <c r="AI524" s="41">
        <v>158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160</v>
      </c>
      <c r="V525" s="41">
        <f>STOCK!Q526</f>
        <v>0</v>
      </c>
      <c r="X525" s="41">
        <v>159</v>
      </c>
      <c r="Y525" s="41">
        <f t="shared" si="9"/>
        <v>0</v>
      </c>
      <c r="AG525" s="41">
        <f>STOCK!A526</f>
        <v>0</v>
      </c>
      <c r="AI525" s="41">
        <v>159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161</v>
      </c>
      <c r="V526" s="41">
        <f>STOCK!Q527</f>
        <v>0</v>
      </c>
      <c r="X526" s="41">
        <v>160</v>
      </c>
      <c r="Y526" s="41">
        <f t="shared" si="9"/>
        <v>0</v>
      </c>
      <c r="AG526" s="41">
        <f>STOCK!A527</f>
        <v>0</v>
      </c>
      <c r="AI526" s="41">
        <v>160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162</v>
      </c>
      <c r="V527" s="41">
        <f>STOCK!Q528</f>
        <v>0</v>
      </c>
      <c r="X527" s="41">
        <v>161</v>
      </c>
      <c r="Y527" s="41">
        <f t="shared" si="9"/>
        <v>0</v>
      </c>
      <c r="AG527" s="41">
        <f>STOCK!A528</f>
        <v>0</v>
      </c>
      <c r="AI527" s="41">
        <v>161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163</v>
      </c>
      <c r="V528" s="41">
        <f>STOCK!Q529</f>
        <v>0</v>
      </c>
      <c r="X528" s="41">
        <v>162</v>
      </c>
      <c r="Y528" s="41">
        <f t="shared" si="9"/>
        <v>0</v>
      </c>
      <c r="AG528" s="41">
        <f>STOCK!A529</f>
        <v>0</v>
      </c>
      <c r="AI528" s="41">
        <v>162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164</v>
      </c>
      <c r="V529" s="41">
        <f>STOCK!Q530</f>
        <v>0</v>
      </c>
      <c r="X529" s="41">
        <v>163</v>
      </c>
      <c r="Y529" s="41">
        <f t="shared" si="9"/>
        <v>0</v>
      </c>
      <c r="AG529" s="41">
        <f>STOCK!A530</f>
        <v>0</v>
      </c>
      <c r="AI529" s="41">
        <v>163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165</v>
      </c>
      <c r="V530" s="41">
        <f>STOCK!Q531</f>
        <v>0</v>
      </c>
      <c r="X530" s="41">
        <v>164</v>
      </c>
      <c r="Y530" s="41">
        <f t="shared" si="9"/>
        <v>0</v>
      </c>
      <c r="AG530" s="41">
        <f>STOCK!A531</f>
        <v>0</v>
      </c>
      <c r="AI530" s="41">
        <v>164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166</v>
      </c>
      <c r="V531" s="41">
        <f>STOCK!Q532</f>
        <v>0</v>
      </c>
      <c r="X531" s="41">
        <v>165</v>
      </c>
      <c r="Y531" s="41">
        <f t="shared" si="9"/>
        <v>0</v>
      </c>
      <c r="AG531" s="41">
        <f>STOCK!A532</f>
        <v>0</v>
      </c>
      <c r="AI531" s="41">
        <v>165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167</v>
      </c>
      <c r="V532" s="41">
        <f>STOCK!Q533</f>
        <v>0</v>
      </c>
      <c r="X532" s="41">
        <v>166</v>
      </c>
      <c r="Y532" s="41">
        <f t="shared" si="9"/>
        <v>0</v>
      </c>
      <c r="AG532" s="41">
        <f>STOCK!A533</f>
        <v>0</v>
      </c>
      <c r="AI532" s="41">
        <v>166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168</v>
      </c>
      <c r="V533" s="41">
        <f>STOCK!Q534</f>
        <v>0</v>
      </c>
      <c r="X533" s="41">
        <v>167</v>
      </c>
      <c r="Y533" s="41">
        <f t="shared" si="9"/>
        <v>0</v>
      </c>
      <c r="AG533" s="41">
        <f>STOCK!A534</f>
        <v>0</v>
      </c>
      <c r="AI533" s="41">
        <v>167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169</v>
      </c>
      <c r="V534" s="41">
        <f>STOCK!Q535</f>
        <v>0</v>
      </c>
      <c r="X534" s="41">
        <v>168</v>
      </c>
      <c r="Y534" s="41">
        <f t="shared" si="9"/>
        <v>0</v>
      </c>
      <c r="AG534" s="41">
        <f>STOCK!A535</f>
        <v>0</v>
      </c>
      <c r="AI534" s="41">
        <v>168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170</v>
      </c>
      <c r="V535" s="41">
        <f>STOCK!Q536</f>
        <v>0</v>
      </c>
      <c r="X535" s="41">
        <v>169</v>
      </c>
      <c r="Y535" s="41">
        <f t="shared" si="9"/>
        <v>0</v>
      </c>
      <c r="AG535" s="41">
        <f>STOCK!A536</f>
        <v>0</v>
      </c>
      <c r="AI535" s="41">
        <v>169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171</v>
      </c>
      <c r="V536" s="41">
        <f>STOCK!Q537</f>
        <v>0</v>
      </c>
      <c r="X536" s="41">
        <v>170</v>
      </c>
      <c r="Y536" s="41">
        <f t="shared" si="9"/>
        <v>0</v>
      </c>
      <c r="AG536" s="41">
        <f>STOCK!A537</f>
        <v>0</v>
      </c>
      <c r="AI536" s="41">
        <v>170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172</v>
      </c>
      <c r="V537" s="41">
        <f>STOCK!Q538</f>
        <v>0</v>
      </c>
      <c r="X537" s="41">
        <v>171</v>
      </c>
      <c r="Y537" s="41">
        <f t="shared" si="9"/>
        <v>0</v>
      </c>
      <c r="AG537" s="41">
        <f>STOCK!A538</f>
        <v>0</v>
      </c>
      <c r="AI537" s="41">
        <v>171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173</v>
      </c>
      <c r="V538" s="41">
        <f>STOCK!Q539</f>
        <v>0</v>
      </c>
      <c r="X538" s="41">
        <v>172</v>
      </c>
      <c r="Y538" s="41">
        <f t="shared" si="9"/>
        <v>0</v>
      </c>
      <c r="AG538" s="41">
        <f>STOCK!A539</f>
        <v>0</v>
      </c>
      <c r="AI538" s="41">
        <v>172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174</v>
      </c>
      <c r="V539" s="41">
        <f>STOCK!Q540</f>
        <v>0</v>
      </c>
      <c r="X539" s="41">
        <v>173</v>
      </c>
      <c r="Y539" s="41">
        <f t="shared" si="9"/>
        <v>0</v>
      </c>
      <c r="AG539" s="41">
        <f>STOCK!A540</f>
        <v>0</v>
      </c>
      <c r="AI539" s="41">
        <v>173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175</v>
      </c>
      <c r="V540" s="41">
        <f>STOCK!Q541</f>
        <v>0</v>
      </c>
      <c r="X540" s="41">
        <v>174</v>
      </c>
      <c r="Y540" s="41">
        <f t="shared" si="9"/>
        <v>0</v>
      </c>
      <c r="AG540" s="41">
        <f>STOCK!A541</f>
        <v>0</v>
      </c>
      <c r="AI540" s="41">
        <v>174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176</v>
      </c>
      <c r="V541" s="41">
        <f>STOCK!Q542</f>
        <v>0</v>
      </c>
      <c r="X541" s="41">
        <v>175</v>
      </c>
      <c r="Y541" s="41">
        <f t="shared" si="9"/>
        <v>0</v>
      </c>
      <c r="AG541" s="41">
        <f>STOCK!A542</f>
        <v>0</v>
      </c>
      <c r="AI541" s="41">
        <v>175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177</v>
      </c>
      <c r="V542" s="41">
        <f>STOCK!Q543</f>
        <v>0</v>
      </c>
      <c r="X542" s="41">
        <v>176</v>
      </c>
      <c r="Y542" s="41">
        <f t="shared" si="9"/>
        <v>0</v>
      </c>
      <c r="AG542" s="41">
        <f>STOCK!A543</f>
        <v>0</v>
      </c>
      <c r="AI542" s="41">
        <v>176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178</v>
      </c>
      <c r="V543" s="41">
        <f>STOCK!Q544</f>
        <v>0</v>
      </c>
      <c r="X543" s="41">
        <v>177</v>
      </c>
      <c r="Y543" s="41">
        <f t="shared" si="9"/>
        <v>0</v>
      </c>
      <c r="AG543" s="41">
        <f>STOCK!A544</f>
        <v>0</v>
      </c>
      <c r="AI543" s="41">
        <v>177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179</v>
      </c>
      <c r="V544" s="41">
        <f>STOCK!Q545</f>
        <v>0</v>
      </c>
      <c r="X544" s="41">
        <v>178</v>
      </c>
      <c r="Y544" s="41">
        <f t="shared" si="9"/>
        <v>0</v>
      </c>
      <c r="AG544" s="41">
        <f>STOCK!A545</f>
        <v>0</v>
      </c>
      <c r="AI544" s="41">
        <v>178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180</v>
      </c>
      <c r="V545" s="41">
        <f>STOCK!Q546</f>
        <v>0</v>
      </c>
      <c r="X545" s="41">
        <v>179</v>
      </c>
      <c r="Y545" s="41">
        <f t="shared" si="9"/>
        <v>0</v>
      </c>
      <c r="AG545" s="41">
        <f>STOCK!A546</f>
        <v>0</v>
      </c>
      <c r="AI545" s="41">
        <v>179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181</v>
      </c>
      <c r="V546" s="41">
        <f>STOCK!Q547</f>
        <v>0</v>
      </c>
      <c r="X546" s="41">
        <v>180</v>
      </c>
      <c r="Y546" s="41">
        <f t="shared" si="9"/>
        <v>0</v>
      </c>
      <c r="AG546" s="41">
        <f>STOCK!A547</f>
        <v>0</v>
      </c>
      <c r="AI546" s="41">
        <v>180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182</v>
      </c>
      <c r="V547" s="41">
        <f>STOCK!Q548</f>
        <v>0</v>
      </c>
      <c r="X547" s="41">
        <v>181</v>
      </c>
      <c r="Y547" s="41">
        <f t="shared" si="9"/>
        <v>0</v>
      </c>
      <c r="AG547" s="41">
        <f>STOCK!A548</f>
        <v>0</v>
      </c>
      <c r="AI547" s="41">
        <v>181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183</v>
      </c>
      <c r="V548" s="41">
        <f>STOCK!Q549</f>
        <v>0</v>
      </c>
      <c r="X548" s="41">
        <v>182</v>
      </c>
      <c r="Y548" s="41">
        <f t="shared" si="9"/>
        <v>0</v>
      </c>
      <c r="AG548" s="41">
        <f>STOCK!A549</f>
        <v>0</v>
      </c>
      <c r="AI548" s="41">
        <v>182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184</v>
      </c>
      <c r="V549" s="41">
        <f>STOCK!Q550</f>
        <v>0</v>
      </c>
      <c r="X549" s="41">
        <v>183</v>
      </c>
      <c r="Y549" s="41">
        <f t="shared" si="9"/>
        <v>0</v>
      </c>
      <c r="AG549" s="41">
        <f>STOCK!A550</f>
        <v>0</v>
      </c>
      <c r="AI549" s="41">
        <v>183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185</v>
      </c>
      <c r="V550" s="41">
        <f>STOCK!Q551</f>
        <v>0</v>
      </c>
      <c r="X550" s="41">
        <v>184</v>
      </c>
      <c r="Y550" s="41">
        <f t="shared" si="9"/>
        <v>0</v>
      </c>
      <c r="AG550" s="41">
        <f>STOCK!A551</f>
        <v>0</v>
      </c>
      <c r="AI550" s="41">
        <v>184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186</v>
      </c>
      <c r="V551" s="41">
        <f>STOCK!Q552</f>
        <v>0</v>
      </c>
      <c r="X551" s="41">
        <v>185</v>
      </c>
      <c r="Y551" s="41">
        <f t="shared" si="9"/>
        <v>0</v>
      </c>
      <c r="AG551" s="41">
        <f>STOCK!A552</f>
        <v>0</v>
      </c>
      <c r="AI551" s="41">
        <v>185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187</v>
      </c>
      <c r="V552" s="41">
        <f>STOCK!Q553</f>
        <v>0</v>
      </c>
      <c r="X552" s="41">
        <v>186</v>
      </c>
      <c r="Y552" s="41">
        <f t="shared" si="9"/>
        <v>0</v>
      </c>
      <c r="AG552" s="41">
        <f>STOCK!A553</f>
        <v>0</v>
      </c>
      <c r="AI552" s="41">
        <v>186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188</v>
      </c>
      <c r="V553" s="41">
        <f>STOCK!Q554</f>
        <v>0</v>
      </c>
      <c r="X553" s="41">
        <v>187</v>
      </c>
      <c r="Y553" s="41">
        <f t="shared" si="9"/>
        <v>0</v>
      </c>
      <c r="AG553" s="41">
        <f>STOCK!A554</f>
        <v>0</v>
      </c>
      <c r="AI553" s="41">
        <v>187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189</v>
      </c>
      <c r="V554" s="41">
        <f>STOCK!Q555</f>
        <v>0</v>
      </c>
      <c r="X554" s="41">
        <v>188</v>
      </c>
      <c r="Y554" s="41">
        <f t="shared" si="9"/>
        <v>0</v>
      </c>
      <c r="AG554" s="41">
        <f>STOCK!A555</f>
        <v>0</v>
      </c>
      <c r="AI554" s="41">
        <v>188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190</v>
      </c>
      <c r="V555" s="41">
        <f>STOCK!Q556</f>
        <v>0</v>
      </c>
      <c r="X555" s="41">
        <v>189</v>
      </c>
      <c r="Y555" s="41">
        <f t="shared" si="9"/>
        <v>0</v>
      </c>
      <c r="AG555" s="41">
        <f>STOCK!A556</f>
        <v>0</v>
      </c>
      <c r="AI555" s="41">
        <v>189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191</v>
      </c>
      <c r="V556" s="41">
        <f>STOCK!Q557</f>
        <v>0</v>
      </c>
      <c r="X556" s="41">
        <v>190</v>
      </c>
      <c r="Y556" s="41">
        <f t="shared" si="9"/>
        <v>0</v>
      </c>
      <c r="AG556" s="41">
        <f>STOCK!A557</f>
        <v>0</v>
      </c>
      <c r="AI556" s="41">
        <v>190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192</v>
      </c>
      <c r="V557" s="41">
        <f>STOCK!Q558</f>
        <v>0</v>
      </c>
      <c r="X557" s="41">
        <v>191</v>
      </c>
      <c r="Y557" s="41">
        <f t="shared" si="9"/>
        <v>0</v>
      </c>
      <c r="AG557" s="41">
        <f>STOCK!A558</f>
        <v>0</v>
      </c>
      <c r="AI557" s="41">
        <v>191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193</v>
      </c>
      <c r="V558" s="41">
        <f>STOCK!Q559</f>
        <v>0</v>
      </c>
      <c r="X558" s="41">
        <v>192</v>
      </c>
      <c r="Y558" s="41">
        <f t="shared" si="9"/>
        <v>0</v>
      </c>
      <c r="AG558" s="41">
        <f>STOCK!A559</f>
        <v>0</v>
      </c>
      <c r="AI558" s="41">
        <v>192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194</v>
      </c>
      <c r="V559" s="41">
        <f>STOCK!Q560</f>
        <v>0</v>
      </c>
      <c r="X559" s="41">
        <v>193</v>
      </c>
      <c r="Y559" s="41">
        <f t="shared" si="9"/>
        <v>0</v>
      </c>
      <c r="AG559" s="41">
        <f>STOCK!A560</f>
        <v>0</v>
      </c>
      <c r="AI559" s="41">
        <v>193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195</v>
      </c>
      <c r="V560" s="41">
        <f>STOCK!Q561</f>
        <v>0</v>
      </c>
      <c r="X560" s="41">
        <v>194</v>
      </c>
      <c r="Y560" s="41">
        <f t="shared" si="9"/>
        <v>0</v>
      </c>
      <c r="AG560" s="41">
        <f>STOCK!A561</f>
        <v>0</v>
      </c>
      <c r="AI560" s="41">
        <v>194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196</v>
      </c>
      <c r="V561" s="41">
        <f>STOCK!Q562</f>
        <v>0</v>
      </c>
      <c r="X561" s="41">
        <v>195</v>
      </c>
      <c r="Y561" s="41">
        <f t="shared" si="9"/>
        <v>0</v>
      </c>
      <c r="AG561" s="41">
        <f>STOCK!A562</f>
        <v>0</v>
      </c>
      <c r="AI561" s="41">
        <v>195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197</v>
      </c>
      <c r="V562" s="41">
        <f>STOCK!Q563</f>
        <v>0</v>
      </c>
      <c r="X562" s="41">
        <v>196</v>
      </c>
      <c r="Y562" s="41">
        <f t="shared" si="9"/>
        <v>0</v>
      </c>
      <c r="AG562" s="41">
        <f>STOCK!A563</f>
        <v>0</v>
      </c>
      <c r="AI562" s="41">
        <v>196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198</v>
      </c>
      <c r="V563" s="41">
        <f>STOCK!Q564</f>
        <v>0</v>
      </c>
      <c r="X563" s="41">
        <v>197</v>
      </c>
      <c r="Y563" s="41">
        <f t="shared" si="9"/>
        <v>0</v>
      </c>
      <c r="AG563" s="41">
        <f>STOCK!A564</f>
        <v>0</v>
      </c>
      <c r="AI563" s="41">
        <v>197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199</v>
      </c>
      <c r="V564" s="41">
        <f>STOCK!Q565</f>
        <v>0</v>
      </c>
      <c r="X564" s="41">
        <v>198</v>
      </c>
      <c r="Y564" s="41">
        <f t="shared" si="9"/>
        <v>0</v>
      </c>
      <c r="AG564" s="41">
        <f>STOCK!A565</f>
        <v>0</v>
      </c>
      <c r="AI564" s="41">
        <v>198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200</v>
      </c>
      <c r="V565" s="41">
        <f>STOCK!Q566</f>
        <v>0</v>
      </c>
      <c r="X565" s="41">
        <v>199</v>
      </c>
      <c r="Y565" s="41">
        <f t="shared" si="9"/>
        <v>0</v>
      </c>
      <c r="AG565" s="41">
        <f>STOCK!A566</f>
        <v>0</v>
      </c>
      <c r="AI565" s="41">
        <v>199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201</v>
      </c>
      <c r="V566" s="41">
        <f>STOCK!Q567</f>
        <v>0</v>
      </c>
      <c r="X566" s="41">
        <v>200</v>
      </c>
      <c r="Y566" s="41">
        <f t="shared" si="9"/>
        <v>0</v>
      </c>
      <c r="AG566" s="41">
        <f>STOCK!A567</f>
        <v>0</v>
      </c>
      <c r="AI566" s="41">
        <v>200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202</v>
      </c>
      <c r="V567" s="41">
        <f>STOCK!Q568</f>
        <v>0</v>
      </c>
      <c r="X567" s="41">
        <v>201</v>
      </c>
      <c r="Y567" s="41">
        <f t="shared" si="9"/>
        <v>0</v>
      </c>
      <c r="AG567" s="41">
        <f>STOCK!A568</f>
        <v>0</v>
      </c>
      <c r="AI567" s="41">
        <v>201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203</v>
      </c>
      <c r="V568" s="41">
        <f>STOCK!Q569</f>
        <v>0</v>
      </c>
      <c r="X568" s="41">
        <v>202</v>
      </c>
      <c r="Y568" s="41">
        <f t="shared" si="9"/>
        <v>0</v>
      </c>
      <c r="AG568" s="41">
        <f>STOCK!A569</f>
        <v>0</v>
      </c>
      <c r="AI568" s="41">
        <v>202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204</v>
      </c>
      <c r="V569" s="41">
        <f>STOCK!Q570</f>
        <v>0</v>
      </c>
      <c r="X569" s="41">
        <v>203</v>
      </c>
      <c r="Y569" s="41">
        <f t="shared" si="9"/>
        <v>0</v>
      </c>
      <c r="AG569" s="41">
        <f>STOCK!A570</f>
        <v>0</v>
      </c>
      <c r="AI569" s="41">
        <v>203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205</v>
      </c>
      <c r="V570" s="41">
        <f>STOCK!Q571</f>
        <v>0</v>
      </c>
      <c r="X570" s="41">
        <v>204</v>
      </c>
      <c r="Y570" s="41">
        <f t="shared" si="9"/>
        <v>0</v>
      </c>
      <c r="AG570" s="41">
        <f>STOCK!A571</f>
        <v>0</v>
      </c>
      <c r="AI570" s="41">
        <v>204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206</v>
      </c>
      <c r="V571" s="41">
        <f>STOCK!Q572</f>
        <v>0</v>
      </c>
      <c r="X571" s="41">
        <v>205</v>
      </c>
      <c r="Y571" s="41">
        <f t="shared" si="9"/>
        <v>0</v>
      </c>
      <c r="AG571" s="41">
        <f>STOCK!A572</f>
        <v>0</v>
      </c>
      <c r="AI571" s="41">
        <v>205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207</v>
      </c>
      <c r="V572" s="41">
        <f>STOCK!Q573</f>
        <v>0</v>
      </c>
      <c r="X572" s="41">
        <v>206</v>
      </c>
      <c r="Y572" s="41">
        <f t="shared" si="9"/>
        <v>0</v>
      </c>
      <c r="AG572" s="41">
        <f>STOCK!A573</f>
        <v>0</v>
      </c>
      <c r="AI572" s="41">
        <v>206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208</v>
      </c>
      <c r="V573" s="41">
        <f>STOCK!Q574</f>
        <v>0</v>
      </c>
      <c r="X573" s="41">
        <v>207</v>
      </c>
      <c r="Y573" s="41">
        <f t="shared" si="9"/>
        <v>0</v>
      </c>
      <c r="AG573" s="41">
        <f>STOCK!A574</f>
        <v>0</v>
      </c>
      <c r="AI573" s="41">
        <v>207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209</v>
      </c>
      <c r="V574" s="41">
        <f>STOCK!Q575</f>
        <v>0</v>
      </c>
      <c r="X574" s="41">
        <v>208</v>
      </c>
      <c r="Y574" s="41">
        <f t="shared" si="9"/>
        <v>0</v>
      </c>
      <c r="AG574" s="41">
        <f>STOCK!A575</f>
        <v>0</v>
      </c>
      <c r="AI574" s="41">
        <v>208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210</v>
      </c>
      <c r="V575" s="41">
        <f>STOCK!Q576</f>
        <v>0</v>
      </c>
      <c r="X575" s="41">
        <v>209</v>
      </c>
      <c r="Y575" s="41">
        <f t="shared" si="9"/>
        <v>0</v>
      </c>
      <c r="AG575" s="41">
        <f>STOCK!A576</f>
        <v>0</v>
      </c>
      <c r="AI575" s="41">
        <v>209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211</v>
      </c>
      <c r="V576" s="41">
        <f>STOCK!Q577</f>
        <v>0</v>
      </c>
      <c r="X576" s="41">
        <v>210</v>
      </c>
      <c r="Y576" s="41">
        <f t="shared" si="9"/>
        <v>0</v>
      </c>
      <c r="AG576" s="41">
        <f>STOCK!A577</f>
        <v>0</v>
      </c>
      <c r="AI576" s="41">
        <v>210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212</v>
      </c>
      <c r="V577" s="41">
        <f>STOCK!Q578</f>
        <v>0</v>
      </c>
      <c r="X577" s="41">
        <v>211</v>
      </c>
      <c r="Y577" s="41">
        <f t="shared" si="9"/>
        <v>0</v>
      </c>
      <c r="AG577" s="41">
        <f>STOCK!A578</f>
        <v>0</v>
      </c>
      <c r="AI577" s="41">
        <v>211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213</v>
      </c>
      <c r="V578" s="41">
        <f>STOCK!Q579</f>
        <v>0</v>
      </c>
      <c r="X578" s="41">
        <v>212</v>
      </c>
      <c r="Y578" s="41">
        <f t="shared" si="9"/>
        <v>0</v>
      </c>
      <c r="AG578" s="41">
        <f>STOCK!A579</f>
        <v>0</v>
      </c>
      <c r="AI578" s="41">
        <v>212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214</v>
      </c>
      <c r="V579" s="41">
        <f>STOCK!Q580</f>
        <v>0</v>
      </c>
      <c r="X579" s="41">
        <v>213</v>
      </c>
      <c r="Y579" s="41">
        <f t="shared" si="9"/>
        <v>0</v>
      </c>
      <c r="AG579" s="41">
        <f>STOCK!A580</f>
        <v>0</v>
      </c>
      <c r="AI579" s="41">
        <v>213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215</v>
      </c>
      <c r="V580" s="41">
        <f>STOCK!Q581</f>
        <v>0</v>
      </c>
      <c r="X580" s="41">
        <v>214</v>
      </c>
      <c r="Y580" s="41">
        <f t="shared" si="9"/>
        <v>0</v>
      </c>
      <c r="AG580" s="41">
        <f>STOCK!A581</f>
        <v>0</v>
      </c>
      <c r="AI580" s="41">
        <v>214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216</v>
      </c>
      <c r="V581" s="41">
        <f>STOCK!Q582</f>
        <v>0</v>
      </c>
      <c r="X581" s="41">
        <v>215</v>
      </c>
      <c r="Y581" s="41">
        <f t="shared" si="9"/>
        <v>0</v>
      </c>
      <c r="AG581" s="41">
        <f>STOCK!A582</f>
        <v>0</v>
      </c>
      <c r="AI581" s="41">
        <v>215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217</v>
      </c>
      <c r="V582" s="41">
        <f>STOCK!Q583</f>
        <v>0</v>
      </c>
      <c r="X582" s="41">
        <v>216</v>
      </c>
      <c r="Y582" s="41">
        <f t="shared" ref="Y582:Y587" si="10">IF(V582&gt;0,1,0)</f>
        <v>0</v>
      </c>
      <c r="AG582" s="41">
        <f>STOCK!A583</f>
        <v>0</v>
      </c>
      <c r="AI582" s="41">
        <v>216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218</v>
      </c>
      <c r="V583" s="41">
        <f>STOCK!Q584</f>
        <v>0</v>
      </c>
      <c r="X583" s="41">
        <v>217</v>
      </c>
      <c r="Y583" s="41">
        <f t="shared" si="10"/>
        <v>0</v>
      </c>
      <c r="AG583" s="41">
        <f>STOCK!A584</f>
        <v>0</v>
      </c>
      <c r="AI583" s="41">
        <v>217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219</v>
      </c>
      <c r="V584" s="41">
        <f>STOCK!Q585</f>
        <v>0</v>
      </c>
      <c r="X584" s="41">
        <v>218</v>
      </c>
      <c r="Y584" s="41">
        <f t="shared" si="10"/>
        <v>0</v>
      </c>
      <c r="AG584" s="41">
        <f>STOCK!A585</f>
        <v>0</v>
      </c>
      <c r="AI584" s="41">
        <v>218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220</v>
      </c>
      <c r="V585" s="41">
        <f>STOCK!Q586</f>
        <v>0</v>
      </c>
      <c r="X585" s="41">
        <v>219</v>
      </c>
      <c r="Y585" s="41">
        <f t="shared" si="10"/>
        <v>0</v>
      </c>
      <c r="AG585" s="41">
        <f>STOCK!A586</f>
        <v>0</v>
      </c>
      <c r="AI585" s="41">
        <v>219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221</v>
      </c>
      <c r="V586" s="41">
        <f>STOCK!Q587</f>
        <v>0</v>
      </c>
      <c r="X586" s="41">
        <v>220</v>
      </c>
      <c r="Y586" s="41">
        <f t="shared" si="10"/>
        <v>0</v>
      </c>
      <c r="AG586" s="41">
        <f>STOCK!A587</f>
        <v>0</v>
      </c>
      <c r="AI586" s="41">
        <v>220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222</v>
      </c>
      <c r="V587" s="41">
        <f>STOCK!Q588</f>
        <v>0</v>
      </c>
      <c r="X587" s="41">
        <v>221</v>
      </c>
      <c r="Y587" s="41">
        <f t="shared" si="10"/>
        <v>0</v>
      </c>
      <c r="AG587" s="41">
        <f>STOCK!A588</f>
        <v>0</v>
      </c>
      <c r="AI587" s="41">
        <v>221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223</v>
      </c>
      <c r="V588" s="41">
        <f>STOCK!Q589</f>
        <v>0</v>
      </c>
      <c r="X588" s="41">
        <v>222</v>
      </c>
      <c r="Y588" s="41">
        <f t="shared" ref="Y588:Y651" si="11">IF(V588&gt;0,1,0)</f>
        <v>0</v>
      </c>
      <c r="AG588" s="41">
        <f>STOCK!A589</f>
        <v>0</v>
      </c>
      <c r="AI588" s="41">
        <v>222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224</v>
      </c>
      <c r="V589" s="41">
        <f>STOCK!Q590</f>
        <v>0</v>
      </c>
      <c r="X589" s="41">
        <v>223</v>
      </c>
      <c r="Y589" s="41">
        <f t="shared" si="11"/>
        <v>0</v>
      </c>
      <c r="AG589" s="41">
        <f>STOCK!A590</f>
        <v>0</v>
      </c>
      <c r="AI589" s="41">
        <v>223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225</v>
      </c>
      <c r="V590" s="41">
        <f>STOCK!Q591</f>
        <v>0</v>
      </c>
      <c r="X590" s="41">
        <v>224</v>
      </c>
      <c r="Y590" s="41">
        <f t="shared" si="11"/>
        <v>0</v>
      </c>
      <c r="AG590" s="41">
        <f>STOCK!A591</f>
        <v>0</v>
      </c>
      <c r="AI590" s="41">
        <v>224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226</v>
      </c>
      <c r="V591" s="41">
        <f>STOCK!Q592</f>
        <v>0</v>
      </c>
      <c r="X591" s="41">
        <v>225</v>
      </c>
      <c r="Y591" s="41">
        <f t="shared" si="11"/>
        <v>0</v>
      </c>
      <c r="AG591" s="41">
        <f>STOCK!A592</f>
        <v>0</v>
      </c>
      <c r="AI591" s="41">
        <v>225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227</v>
      </c>
      <c r="V592" s="41">
        <f>STOCK!Q593</f>
        <v>0</v>
      </c>
      <c r="X592" s="41">
        <v>226</v>
      </c>
      <c r="Y592" s="41">
        <f t="shared" si="11"/>
        <v>0</v>
      </c>
      <c r="AG592" s="41">
        <f>STOCK!A593</f>
        <v>0</v>
      </c>
      <c r="AI592" s="41">
        <v>226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228</v>
      </c>
      <c r="V593" s="41">
        <f>STOCK!Q594</f>
        <v>0</v>
      </c>
      <c r="X593" s="41">
        <v>227</v>
      </c>
      <c r="Y593" s="41">
        <f t="shared" si="11"/>
        <v>0</v>
      </c>
      <c r="AG593" s="41">
        <f>STOCK!A594</f>
        <v>0</v>
      </c>
      <c r="AI593" s="41">
        <v>227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229</v>
      </c>
      <c r="V594" s="41">
        <f>STOCK!Q595</f>
        <v>0</v>
      </c>
      <c r="X594" s="41">
        <v>228</v>
      </c>
      <c r="Y594" s="41">
        <f t="shared" si="11"/>
        <v>0</v>
      </c>
      <c r="AG594" s="41">
        <f>STOCK!A595</f>
        <v>0</v>
      </c>
      <c r="AI594" s="41">
        <v>228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230</v>
      </c>
      <c r="V595" s="41">
        <f>STOCK!Q596</f>
        <v>0</v>
      </c>
      <c r="X595" s="41">
        <v>229</v>
      </c>
      <c r="Y595" s="41">
        <f t="shared" si="11"/>
        <v>0</v>
      </c>
      <c r="AG595" s="41">
        <f>STOCK!A596</f>
        <v>0</v>
      </c>
      <c r="AI595" s="41">
        <v>229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231</v>
      </c>
      <c r="V596" s="41">
        <f>STOCK!Q597</f>
        <v>0</v>
      </c>
      <c r="X596" s="41">
        <v>230</v>
      </c>
      <c r="Y596" s="41">
        <f t="shared" si="11"/>
        <v>0</v>
      </c>
      <c r="AG596" s="41">
        <f>STOCK!A597</f>
        <v>0</v>
      </c>
      <c r="AI596" s="41">
        <v>230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232</v>
      </c>
      <c r="V597" s="41">
        <f>STOCK!Q598</f>
        <v>0</v>
      </c>
      <c r="X597" s="41">
        <v>231</v>
      </c>
      <c r="Y597" s="41">
        <f t="shared" si="11"/>
        <v>0</v>
      </c>
      <c r="AG597" s="41">
        <f>STOCK!A598</f>
        <v>0</v>
      </c>
      <c r="AI597" s="41">
        <v>231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233</v>
      </c>
      <c r="V598" s="41">
        <f>STOCK!Q599</f>
        <v>0</v>
      </c>
      <c r="X598" s="41">
        <v>232</v>
      </c>
      <c r="Y598" s="41">
        <f t="shared" si="11"/>
        <v>0</v>
      </c>
      <c r="AG598" s="41">
        <f>STOCK!A599</f>
        <v>0</v>
      </c>
      <c r="AI598" s="41">
        <v>232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234</v>
      </c>
      <c r="V599" s="41">
        <f>STOCK!Q600</f>
        <v>0</v>
      </c>
      <c r="X599" s="41">
        <v>233</v>
      </c>
      <c r="Y599" s="41">
        <f t="shared" si="11"/>
        <v>0</v>
      </c>
      <c r="AG599" s="41">
        <f>STOCK!A600</f>
        <v>0</v>
      </c>
      <c r="AI599" s="41">
        <v>233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235</v>
      </c>
      <c r="V600" s="41">
        <f>STOCK!Q601</f>
        <v>0</v>
      </c>
      <c r="X600" s="41">
        <v>234</v>
      </c>
      <c r="Y600" s="41">
        <f t="shared" si="11"/>
        <v>0</v>
      </c>
      <c r="AG600" s="41">
        <f>STOCK!A601</f>
        <v>0</v>
      </c>
      <c r="AI600" s="41">
        <v>234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236</v>
      </c>
      <c r="V601" s="41">
        <f>STOCK!Q602</f>
        <v>0</v>
      </c>
      <c r="X601" s="41">
        <v>235</v>
      </c>
      <c r="Y601" s="41">
        <f t="shared" si="11"/>
        <v>0</v>
      </c>
      <c r="AG601" s="41">
        <f>STOCK!A602</f>
        <v>0</v>
      </c>
      <c r="AI601" s="41">
        <v>235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237</v>
      </c>
      <c r="V602" s="41">
        <f>STOCK!Q603</f>
        <v>0</v>
      </c>
      <c r="X602" s="41">
        <v>236</v>
      </c>
      <c r="Y602" s="41">
        <f t="shared" si="11"/>
        <v>0</v>
      </c>
      <c r="AG602" s="41">
        <f>STOCK!A603</f>
        <v>0</v>
      </c>
      <c r="AI602" s="41">
        <v>236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238</v>
      </c>
      <c r="V603" s="41">
        <f>STOCK!Q604</f>
        <v>0</v>
      </c>
      <c r="X603" s="41">
        <v>237</v>
      </c>
      <c r="Y603" s="41">
        <f t="shared" si="11"/>
        <v>0</v>
      </c>
      <c r="AG603" s="41">
        <f>STOCK!A604</f>
        <v>0</v>
      </c>
      <c r="AI603" s="41">
        <v>237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239</v>
      </c>
      <c r="V604" s="41">
        <f>STOCK!Q605</f>
        <v>0</v>
      </c>
      <c r="X604" s="41">
        <v>238</v>
      </c>
      <c r="Y604" s="41">
        <f t="shared" si="11"/>
        <v>0</v>
      </c>
      <c r="AG604" s="41">
        <f>STOCK!A605</f>
        <v>0</v>
      </c>
      <c r="AI604" s="41">
        <v>238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240</v>
      </c>
      <c r="V605" s="41">
        <f>STOCK!Q606</f>
        <v>0</v>
      </c>
      <c r="X605" s="41">
        <v>239</v>
      </c>
      <c r="Y605" s="41">
        <f t="shared" si="11"/>
        <v>0</v>
      </c>
      <c r="AG605" s="41">
        <f>STOCK!A606</f>
        <v>0</v>
      </c>
      <c r="AI605" s="41">
        <v>239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241</v>
      </c>
      <c r="V606" s="41">
        <f>STOCK!Q607</f>
        <v>0</v>
      </c>
      <c r="X606" s="41">
        <v>240</v>
      </c>
      <c r="Y606" s="41">
        <f t="shared" si="11"/>
        <v>0</v>
      </c>
      <c r="AG606" s="41">
        <f>STOCK!A607</f>
        <v>0</v>
      </c>
      <c r="AI606" s="41">
        <v>240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242</v>
      </c>
      <c r="V607" s="41">
        <f>STOCK!Q608</f>
        <v>0</v>
      </c>
      <c r="X607" s="41">
        <v>241</v>
      </c>
      <c r="Y607" s="41">
        <f t="shared" si="11"/>
        <v>0</v>
      </c>
      <c r="AG607" s="41">
        <f>STOCK!A608</f>
        <v>0</v>
      </c>
      <c r="AI607" s="41">
        <v>241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243</v>
      </c>
      <c r="V608" s="41">
        <f>STOCK!Q609</f>
        <v>0</v>
      </c>
      <c r="X608" s="41">
        <v>242</v>
      </c>
      <c r="Y608" s="41">
        <f t="shared" si="11"/>
        <v>0</v>
      </c>
      <c r="AG608" s="41">
        <f>STOCK!A609</f>
        <v>0</v>
      </c>
      <c r="AI608" s="41">
        <v>242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244</v>
      </c>
      <c r="V609" s="41">
        <f>STOCK!Q610</f>
        <v>0</v>
      </c>
      <c r="X609" s="41">
        <v>243</v>
      </c>
      <c r="Y609" s="41">
        <f t="shared" si="11"/>
        <v>0</v>
      </c>
      <c r="AG609" s="41">
        <f>STOCK!A610</f>
        <v>0</v>
      </c>
      <c r="AI609" s="41">
        <v>243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245</v>
      </c>
      <c r="V610" s="41">
        <f>STOCK!Q611</f>
        <v>0</v>
      </c>
      <c r="X610" s="41">
        <v>244</v>
      </c>
      <c r="Y610" s="41">
        <f t="shared" si="11"/>
        <v>0</v>
      </c>
      <c r="AG610" s="41">
        <f>STOCK!A611</f>
        <v>0</v>
      </c>
      <c r="AI610" s="41">
        <v>244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246</v>
      </c>
      <c r="V611" s="41">
        <f>STOCK!Q612</f>
        <v>0</v>
      </c>
      <c r="X611" s="41">
        <v>245</v>
      </c>
      <c r="Y611" s="41">
        <f t="shared" si="11"/>
        <v>0</v>
      </c>
      <c r="AG611" s="41">
        <f>STOCK!A612</f>
        <v>0</v>
      </c>
      <c r="AI611" s="41">
        <v>245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247</v>
      </c>
      <c r="V612" s="41">
        <f>STOCK!Q613</f>
        <v>0</v>
      </c>
      <c r="X612" s="41">
        <v>246</v>
      </c>
      <c r="Y612" s="41">
        <f t="shared" si="11"/>
        <v>0</v>
      </c>
      <c r="AG612" s="41">
        <f>STOCK!A613</f>
        <v>0</v>
      </c>
      <c r="AI612" s="41">
        <v>246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248</v>
      </c>
      <c r="V613" s="41">
        <f>STOCK!Q614</f>
        <v>0</v>
      </c>
      <c r="X613" s="41">
        <v>247</v>
      </c>
      <c r="Y613" s="41">
        <f t="shared" si="11"/>
        <v>0</v>
      </c>
      <c r="AG613" s="41">
        <f>STOCK!A614</f>
        <v>0</v>
      </c>
      <c r="AI613" s="41">
        <v>247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249</v>
      </c>
      <c r="V614" s="41">
        <f>STOCK!Q615</f>
        <v>0</v>
      </c>
      <c r="X614" s="41">
        <v>248</v>
      </c>
      <c r="Y614" s="41">
        <f t="shared" si="11"/>
        <v>0</v>
      </c>
      <c r="AG614" s="41">
        <f>STOCK!A615</f>
        <v>0</v>
      </c>
      <c r="AI614" s="41">
        <v>248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250</v>
      </c>
      <c r="V615" s="41">
        <f>STOCK!Q616</f>
        <v>0</v>
      </c>
      <c r="X615" s="41">
        <v>249</v>
      </c>
      <c r="Y615" s="41">
        <f t="shared" si="11"/>
        <v>0</v>
      </c>
      <c r="AG615" s="41">
        <f>STOCK!A616</f>
        <v>0</v>
      </c>
      <c r="AI615" s="41">
        <v>249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251</v>
      </c>
      <c r="V616" s="41">
        <f>STOCK!Q617</f>
        <v>0</v>
      </c>
      <c r="X616" s="41">
        <v>250</v>
      </c>
      <c r="Y616" s="41">
        <f t="shared" si="11"/>
        <v>0</v>
      </c>
      <c r="AG616" s="41">
        <f>STOCK!A617</f>
        <v>0</v>
      </c>
      <c r="AI616" s="41">
        <v>250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252</v>
      </c>
      <c r="V617" s="41">
        <f>STOCK!Q618</f>
        <v>0</v>
      </c>
      <c r="X617" s="41">
        <v>251</v>
      </c>
      <c r="Y617" s="41">
        <f t="shared" si="11"/>
        <v>0</v>
      </c>
      <c r="AG617" s="41">
        <f>STOCK!A618</f>
        <v>0</v>
      </c>
      <c r="AI617" s="41">
        <v>251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253</v>
      </c>
      <c r="V618" s="41">
        <f>STOCK!Q619</f>
        <v>0</v>
      </c>
      <c r="X618" s="41">
        <v>252</v>
      </c>
      <c r="Y618" s="41">
        <f t="shared" si="11"/>
        <v>0</v>
      </c>
      <c r="AG618" s="41">
        <f>STOCK!A619</f>
        <v>0</v>
      </c>
      <c r="AI618" s="41">
        <v>252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254</v>
      </c>
      <c r="V619" s="41">
        <f>STOCK!Q620</f>
        <v>0</v>
      </c>
      <c r="X619" s="41">
        <v>253</v>
      </c>
      <c r="Y619" s="41">
        <f t="shared" si="11"/>
        <v>0</v>
      </c>
      <c r="AG619" s="41">
        <f>STOCK!A620</f>
        <v>0</v>
      </c>
      <c r="AI619" s="41">
        <v>253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255</v>
      </c>
      <c r="V620" s="41">
        <f>STOCK!Q621</f>
        <v>0</v>
      </c>
      <c r="X620" s="41">
        <v>254</v>
      </c>
      <c r="Y620" s="41">
        <f t="shared" si="11"/>
        <v>0</v>
      </c>
      <c r="AG620" s="41">
        <f>STOCK!A621</f>
        <v>0</v>
      </c>
      <c r="AI620" s="41">
        <v>254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256</v>
      </c>
      <c r="V621" s="41">
        <f>STOCK!Q622</f>
        <v>0</v>
      </c>
      <c r="X621" s="41">
        <v>255</v>
      </c>
      <c r="Y621" s="41">
        <f t="shared" si="11"/>
        <v>0</v>
      </c>
      <c r="AG621" s="41">
        <f>STOCK!A622</f>
        <v>0</v>
      </c>
      <c r="AI621" s="41">
        <v>255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257</v>
      </c>
      <c r="V622" s="41">
        <f>STOCK!Q623</f>
        <v>0</v>
      </c>
      <c r="X622" s="41">
        <v>256</v>
      </c>
      <c r="Y622" s="41">
        <f t="shared" si="11"/>
        <v>0</v>
      </c>
      <c r="AG622" s="41">
        <f>STOCK!A623</f>
        <v>0</v>
      </c>
      <c r="AI622" s="41">
        <v>256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258</v>
      </c>
      <c r="V623" s="41">
        <f>STOCK!Q624</f>
        <v>0</v>
      </c>
      <c r="X623" s="41">
        <v>257</v>
      </c>
      <c r="Y623" s="41">
        <f t="shared" si="11"/>
        <v>0</v>
      </c>
      <c r="AG623" s="41">
        <f>STOCK!A624</f>
        <v>0</v>
      </c>
      <c r="AI623" s="41">
        <v>257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259</v>
      </c>
      <c r="V624" s="41">
        <f>STOCK!Q625</f>
        <v>0</v>
      </c>
      <c r="X624" s="41">
        <v>258</v>
      </c>
      <c r="Y624" s="41">
        <f t="shared" si="11"/>
        <v>0</v>
      </c>
      <c r="AG624" s="41">
        <f>STOCK!A625</f>
        <v>0</v>
      </c>
      <c r="AI624" s="41">
        <v>258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260</v>
      </c>
      <c r="V625" s="41">
        <f>STOCK!Q626</f>
        <v>0</v>
      </c>
      <c r="X625" s="41">
        <v>259</v>
      </c>
      <c r="Y625" s="41">
        <f t="shared" si="11"/>
        <v>0</v>
      </c>
      <c r="AG625" s="41">
        <f>STOCK!A626</f>
        <v>0</v>
      </c>
      <c r="AI625" s="41">
        <v>259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261</v>
      </c>
      <c r="V626" s="41">
        <f>STOCK!Q627</f>
        <v>0</v>
      </c>
      <c r="X626" s="41">
        <v>260</v>
      </c>
      <c r="Y626" s="41">
        <f t="shared" si="11"/>
        <v>0</v>
      </c>
      <c r="AG626" s="41">
        <f>STOCK!A627</f>
        <v>0</v>
      </c>
      <c r="AI626" s="41">
        <v>260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262</v>
      </c>
      <c r="V627" s="41">
        <f>STOCK!Q628</f>
        <v>0</v>
      </c>
      <c r="X627" s="41">
        <v>261</v>
      </c>
      <c r="Y627" s="41">
        <f t="shared" si="11"/>
        <v>0</v>
      </c>
      <c r="AG627" s="41">
        <f>STOCK!A628</f>
        <v>0</v>
      </c>
      <c r="AI627" s="41">
        <v>261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263</v>
      </c>
      <c r="V628" s="41">
        <f>STOCK!Q629</f>
        <v>0</v>
      </c>
      <c r="X628" s="41">
        <v>262</v>
      </c>
      <c r="Y628" s="41">
        <f t="shared" si="11"/>
        <v>0</v>
      </c>
      <c r="AG628" s="41">
        <f>STOCK!A629</f>
        <v>0</v>
      </c>
      <c r="AI628" s="41">
        <v>262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264</v>
      </c>
      <c r="V629" s="41">
        <f>STOCK!Q630</f>
        <v>0</v>
      </c>
      <c r="X629" s="41">
        <v>263</v>
      </c>
      <c r="Y629" s="41">
        <f t="shared" si="11"/>
        <v>0</v>
      </c>
      <c r="AG629" s="41">
        <f>STOCK!A630</f>
        <v>0</v>
      </c>
      <c r="AI629" s="41">
        <v>263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265</v>
      </c>
      <c r="V630" s="41">
        <f>STOCK!Q631</f>
        <v>0</v>
      </c>
      <c r="X630" s="41">
        <v>264</v>
      </c>
      <c r="Y630" s="41">
        <f t="shared" si="11"/>
        <v>0</v>
      </c>
      <c r="AG630" s="41">
        <f>STOCK!A631</f>
        <v>0</v>
      </c>
      <c r="AI630" s="41">
        <v>264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266</v>
      </c>
      <c r="V631" s="41">
        <f>STOCK!Q632</f>
        <v>0</v>
      </c>
      <c r="X631" s="41">
        <v>265</v>
      </c>
      <c r="Y631" s="41">
        <f t="shared" si="11"/>
        <v>0</v>
      </c>
      <c r="AG631" s="41">
        <f>STOCK!A632</f>
        <v>0</v>
      </c>
      <c r="AI631" s="41">
        <v>265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267</v>
      </c>
      <c r="V632" s="41">
        <f>STOCK!Q633</f>
        <v>0</v>
      </c>
      <c r="X632" s="41">
        <v>266</v>
      </c>
      <c r="Y632" s="41">
        <f t="shared" si="11"/>
        <v>0</v>
      </c>
      <c r="AG632" s="41">
        <f>STOCK!A633</f>
        <v>0</v>
      </c>
      <c r="AI632" s="41">
        <v>266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268</v>
      </c>
      <c r="V633" s="41">
        <f>STOCK!Q634</f>
        <v>0</v>
      </c>
      <c r="X633" s="41">
        <v>267</v>
      </c>
      <c r="Y633" s="41">
        <f t="shared" si="11"/>
        <v>0</v>
      </c>
      <c r="AG633" s="41">
        <f>STOCK!A634</f>
        <v>0</v>
      </c>
      <c r="AI633" s="41">
        <v>267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269</v>
      </c>
      <c r="V634" s="41">
        <f>STOCK!Q635</f>
        <v>0</v>
      </c>
      <c r="X634" s="41">
        <v>268</v>
      </c>
      <c r="Y634" s="41">
        <f t="shared" si="11"/>
        <v>0</v>
      </c>
      <c r="AG634" s="41">
        <f>STOCK!A635</f>
        <v>0</v>
      </c>
      <c r="AI634" s="41">
        <v>268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270</v>
      </c>
      <c r="V635" s="41">
        <f>STOCK!Q636</f>
        <v>0</v>
      </c>
      <c r="X635" s="41">
        <v>269</v>
      </c>
      <c r="Y635" s="41">
        <f t="shared" si="11"/>
        <v>0</v>
      </c>
      <c r="AG635" s="41">
        <f>STOCK!A636</f>
        <v>0</v>
      </c>
      <c r="AI635" s="41">
        <v>269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271</v>
      </c>
      <c r="V636" s="41">
        <f>STOCK!Q637</f>
        <v>0</v>
      </c>
      <c r="X636" s="41">
        <v>270</v>
      </c>
      <c r="Y636" s="41">
        <f t="shared" si="11"/>
        <v>0</v>
      </c>
      <c r="AG636" s="41">
        <f>STOCK!A637</f>
        <v>0</v>
      </c>
      <c r="AI636" s="41">
        <v>270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272</v>
      </c>
      <c r="V637" s="41">
        <f>STOCK!Q638</f>
        <v>0</v>
      </c>
      <c r="X637" s="41">
        <v>271</v>
      </c>
      <c r="Y637" s="41">
        <f t="shared" si="11"/>
        <v>0</v>
      </c>
      <c r="AG637" s="41">
        <f>STOCK!A638</f>
        <v>0</v>
      </c>
      <c r="AI637" s="41">
        <v>271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273</v>
      </c>
      <c r="V638" s="41">
        <f>STOCK!Q639</f>
        <v>0</v>
      </c>
      <c r="X638" s="41">
        <v>272</v>
      </c>
      <c r="Y638" s="41">
        <f t="shared" si="11"/>
        <v>0</v>
      </c>
      <c r="AG638" s="41">
        <f>STOCK!A639</f>
        <v>0</v>
      </c>
      <c r="AI638" s="41">
        <v>272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274</v>
      </c>
      <c r="V639" s="41">
        <f>STOCK!Q640</f>
        <v>0</v>
      </c>
      <c r="X639" s="41">
        <v>273</v>
      </c>
      <c r="Y639" s="41">
        <f t="shared" si="11"/>
        <v>0</v>
      </c>
      <c r="AG639" s="41">
        <f>STOCK!A640</f>
        <v>0</v>
      </c>
      <c r="AI639" s="41">
        <v>273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275</v>
      </c>
      <c r="V640" s="41">
        <f>STOCK!Q641</f>
        <v>0</v>
      </c>
      <c r="X640" s="41">
        <v>274</v>
      </c>
      <c r="Y640" s="41">
        <f t="shared" si="11"/>
        <v>0</v>
      </c>
      <c r="AG640" s="41">
        <f>STOCK!A641</f>
        <v>0</v>
      </c>
      <c r="AI640" s="41">
        <v>274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276</v>
      </c>
      <c r="V641" s="41">
        <f>STOCK!Q642</f>
        <v>0</v>
      </c>
      <c r="X641" s="41">
        <v>275</v>
      </c>
      <c r="Y641" s="41">
        <f t="shared" si="11"/>
        <v>0</v>
      </c>
      <c r="AG641" s="41">
        <f>STOCK!A642</f>
        <v>0</v>
      </c>
      <c r="AI641" s="41">
        <v>275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277</v>
      </c>
      <c r="V642" s="41">
        <f>STOCK!Q643</f>
        <v>0</v>
      </c>
      <c r="X642" s="41">
        <v>276</v>
      </c>
      <c r="Y642" s="41">
        <f t="shared" si="11"/>
        <v>0</v>
      </c>
      <c r="AG642" s="41">
        <f>STOCK!A643</f>
        <v>0</v>
      </c>
      <c r="AI642" s="41">
        <v>276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278</v>
      </c>
      <c r="V643" s="41">
        <f>STOCK!Q644</f>
        <v>0</v>
      </c>
      <c r="X643" s="41">
        <v>277</v>
      </c>
      <c r="Y643" s="41">
        <f t="shared" si="11"/>
        <v>0</v>
      </c>
      <c r="AG643" s="41">
        <f>STOCK!A644</f>
        <v>0</v>
      </c>
      <c r="AI643" s="41">
        <v>277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279</v>
      </c>
      <c r="V644" s="41">
        <f>STOCK!Q645</f>
        <v>0</v>
      </c>
      <c r="X644" s="41">
        <v>278</v>
      </c>
      <c r="Y644" s="41">
        <f t="shared" si="11"/>
        <v>0</v>
      </c>
      <c r="AG644" s="41">
        <f>STOCK!A645</f>
        <v>0</v>
      </c>
      <c r="AI644" s="41">
        <v>278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280</v>
      </c>
      <c r="V645" s="41">
        <f>STOCK!Q646</f>
        <v>0</v>
      </c>
      <c r="X645" s="41">
        <v>279</v>
      </c>
      <c r="Y645" s="41">
        <f t="shared" si="11"/>
        <v>0</v>
      </c>
      <c r="AG645" s="41">
        <f>STOCK!A646</f>
        <v>0</v>
      </c>
      <c r="AI645" s="41">
        <v>279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281</v>
      </c>
      <c r="V646" s="41">
        <f>STOCK!Q647</f>
        <v>0</v>
      </c>
      <c r="X646" s="41">
        <v>280</v>
      </c>
      <c r="Y646" s="41">
        <f t="shared" si="11"/>
        <v>0</v>
      </c>
      <c r="AG646" s="41">
        <f>STOCK!A647</f>
        <v>0</v>
      </c>
      <c r="AI646" s="41">
        <v>280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282</v>
      </c>
      <c r="V647" s="41">
        <f>STOCK!Q648</f>
        <v>0</v>
      </c>
      <c r="X647" s="41">
        <v>281</v>
      </c>
      <c r="Y647" s="41">
        <f t="shared" si="11"/>
        <v>0</v>
      </c>
      <c r="AG647" s="41">
        <f>STOCK!A648</f>
        <v>0</v>
      </c>
      <c r="AI647" s="41">
        <v>281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283</v>
      </c>
      <c r="V648" s="41">
        <f>STOCK!Q649</f>
        <v>0</v>
      </c>
      <c r="X648" s="41">
        <v>282</v>
      </c>
      <c r="Y648" s="41">
        <f t="shared" si="11"/>
        <v>0</v>
      </c>
      <c r="AG648" s="41">
        <f>STOCK!A649</f>
        <v>0</v>
      </c>
      <c r="AI648" s="41">
        <v>282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284</v>
      </c>
      <c r="V649" s="41">
        <f>STOCK!Q650</f>
        <v>0</v>
      </c>
      <c r="X649" s="41">
        <v>283</v>
      </c>
      <c r="Y649" s="41">
        <f t="shared" si="11"/>
        <v>0</v>
      </c>
      <c r="AG649" s="41">
        <f>STOCK!A650</f>
        <v>0</v>
      </c>
      <c r="AI649" s="41">
        <v>283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285</v>
      </c>
      <c r="V650" s="41">
        <f>STOCK!Q651</f>
        <v>0</v>
      </c>
      <c r="X650" s="41">
        <v>284</v>
      </c>
      <c r="Y650" s="41">
        <f t="shared" si="11"/>
        <v>0</v>
      </c>
      <c r="AG650" s="41">
        <f>STOCK!A651</f>
        <v>0</v>
      </c>
      <c r="AI650" s="41">
        <v>284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286</v>
      </c>
      <c r="V651" s="41">
        <f>STOCK!Q652</f>
        <v>0</v>
      </c>
      <c r="X651" s="41">
        <v>285</v>
      </c>
      <c r="Y651" s="41">
        <f t="shared" si="11"/>
        <v>0</v>
      </c>
      <c r="AG651" s="41">
        <f>STOCK!A652</f>
        <v>0</v>
      </c>
      <c r="AI651" s="41">
        <v>285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287</v>
      </c>
      <c r="V652" s="41">
        <f>STOCK!Q653</f>
        <v>0</v>
      </c>
      <c r="X652" s="41">
        <v>286</v>
      </c>
      <c r="Y652" s="41">
        <f t="shared" ref="Y652:Y700" si="12">IF(V652&gt;0,1,0)</f>
        <v>0</v>
      </c>
      <c r="AG652" s="41">
        <f>STOCK!A653</f>
        <v>0</v>
      </c>
      <c r="AI652" s="41">
        <v>286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288</v>
      </c>
      <c r="V653" s="41">
        <f>STOCK!Q654</f>
        <v>0</v>
      </c>
      <c r="X653" s="41">
        <v>287</v>
      </c>
      <c r="Y653" s="41">
        <f t="shared" si="12"/>
        <v>0</v>
      </c>
      <c r="AG653" s="41">
        <f>STOCK!A654</f>
        <v>0</v>
      </c>
      <c r="AI653" s="41">
        <v>287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289</v>
      </c>
      <c r="V654" s="41">
        <f>STOCK!Q655</f>
        <v>0</v>
      </c>
      <c r="X654" s="41">
        <v>288</v>
      </c>
      <c r="Y654" s="41">
        <f t="shared" si="12"/>
        <v>0</v>
      </c>
      <c r="AG654" s="41">
        <f>STOCK!A655</f>
        <v>0</v>
      </c>
      <c r="AI654" s="41">
        <v>288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290</v>
      </c>
      <c r="V655" s="41">
        <f>STOCK!Q656</f>
        <v>0</v>
      </c>
      <c r="X655" s="41">
        <v>289</v>
      </c>
      <c r="Y655" s="41">
        <f t="shared" si="12"/>
        <v>0</v>
      </c>
      <c r="AG655" s="41">
        <f>STOCK!A656</f>
        <v>0</v>
      </c>
      <c r="AI655" s="41">
        <v>289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291</v>
      </c>
      <c r="V656" s="41">
        <f>STOCK!Q657</f>
        <v>0</v>
      </c>
      <c r="X656" s="41">
        <v>290</v>
      </c>
      <c r="Y656" s="41">
        <f t="shared" si="12"/>
        <v>0</v>
      </c>
      <c r="AG656" s="41">
        <f>STOCK!A657</f>
        <v>0</v>
      </c>
      <c r="AI656" s="41">
        <v>290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292</v>
      </c>
      <c r="V657" s="41">
        <f>STOCK!Q658</f>
        <v>0</v>
      </c>
      <c r="X657" s="41">
        <v>291</v>
      </c>
      <c r="Y657" s="41">
        <f t="shared" si="12"/>
        <v>0</v>
      </c>
      <c r="AG657" s="41">
        <f>STOCK!A658</f>
        <v>0</v>
      </c>
      <c r="AI657" s="41">
        <v>291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293</v>
      </c>
      <c r="V658" s="41">
        <f>STOCK!Q659</f>
        <v>0</v>
      </c>
      <c r="X658" s="41">
        <v>292</v>
      </c>
      <c r="Y658" s="41">
        <f t="shared" si="12"/>
        <v>0</v>
      </c>
      <c r="AG658" s="41">
        <f>STOCK!A659</f>
        <v>0</v>
      </c>
      <c r="AI658" s="41">
        <v>292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294</v>
      </c>
      <c r="V659" s="41">
        <f>STOCK!Q660</f>
        <v>0</v>
      </c>
      <c r="X659" s="41">
        <v>293</v>
      </c>
      <c r="Y659" s="41">
        <f t="shared" si="12"/>
        <v>0</v>
      </c>
      <c r="AG659" s="41">
        <f>STOCK!A660</f>
        <v>0</v>
      </c>
      <c r="AI659" s="41">
        <v>293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295</v>
      </c>
      <c r="V660" s="41">
        <f>STOCK!Q661</f>
        <v>0</v>
      </c>
      <c r="X660" s="41">
        <v>294</v>
      </c>
      <c r="Y660" s="41">
        <f t="shared" si="12"/>
        <v>0</v>
      </c>
      <c r="AG660" s="41">
        <f>STOCK!A661</f>
        <v>0</v>
      </c>
      <c r="AI660" s="41">
        <v>294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296</v>
      </c>
      <c r="V661" s="41">
        <f>STOCK!Q662</f>
        <v>0</v>
      </c>
      <c r="X661" s="41">
        <v>295</v>
      </c>
      <c r="Y661" s="41">
        <f t="shared" si="12"/>
        <v>0</v>
      </c>
      <c r="AG661" s="41">
        <f>STOCK!A662</f>
        <v>0</v>
      </c>
      <c r="AI661" s="41">
        <v>295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297</v>
      </c>
      <c r="V662" s="41">
        <f>STOCK!Q663</f>
        <v>0</v>
      </c>
      <c r="X662" s="41">
        <v>296</v>
      </c>
      <c r="Y662" s="41">
        <f t="shared" si="12"/>
        <v>0</v>
      </c>
      <c r="AG662" s="41">
        <f>STOCK!A663</f>
        <v>0</v>
      </c>
      <c r="AI662" s="41">
        <v>296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298</v>
      </c>
      <c r="V663" s="41">
        <f>STOCK!Q664</f>
        <v>0</v>
      </c>
      <c r="X663" s="41">
        <v>297</v>
      </c>
      <c r="Y663" s="41">
        <f t="shared" si="12"/>
        <v>0</v>
      </c>
      <c r="AG663" s="41">
        <f>STOCK!A664</f>
        <v>0</v>
      </c>
      <c r="AI663" s="41">
        <v>297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299</v>
      </c>
      <c r="V664" s="41">
        <f>STOCK!Q665</f>
        <v>0</v>
      </c>
      <c r="X664" s="41">
        <v>298</v>
      </c>
      <c r="Y664" s="41">
        <f t="shared" si="12"/>
        <v>0</v>
      </c>
      <c r="AG664" s="41">
        <f>STOCK!A665</f>
        <v>0</v>
      </c>
      <c r="AI664" s="41">
        <v>298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300</v>
      </c>
      <c r="V665" s="41">
        <f>STOCK!Q666</f>
        <v>0</v>
      </c>
      <c r="X665" s="41">
        <v>299</v>
      </c>
      <c r="Y665" s="41">
        <f t="shared" si="12"/>
        <v>0</v>
      </c>
      <c r="AG665" s="41">
        <f>STOCK!A666</f>
        <v>0</v>
      </c>
      <c r="AI665" s="41">
        <v>299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301</v>
      </c>
      <c r="V666" s="41">
        <f>STOCK!Q667</f>
        <v>0</v>
      </c>
      <c r="X666" s="41">
        <v>300</v>
      </c>
      <c r="Y666" s="41">
        <f t="shared" si="12"/>
        <v>0</v>
      </c>
      <c r="AG666" s="41">
        <f>STOCK!A667</f>
        <v>0</v>
      </c>
      <c r="AI666" s="41">
        <v>300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302</v>
      </c>
      <c r="V667" s="41">
        <f>STOCK!Q668</f>
        <v>0</v>
      </c>
      <c r="X667" s="41">
        <v>301</v>
      </c>
      <c r="Y667" s="41">
        <f t="shared" si="12"/>
        <v>0</v>
      </c>
      <c r="AG667" s="41">
        <f>STOCK!A668</f>
        <v>0</v>
      </c>
      <c r="AI667" s="41">
        <v>301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303</v>
      </c>
      <c r="V668" s="41">
        <f>STOCK!Q669</f>
        <v>0</v>
      </c>
      <c r="X668" s="41">
        <v>302</v>
      </c>
      <c r="Y668" s="41">
        <f t="shared" si="12"/>
        <v>0</v>
      </c>
      <c r="AG668" s="41">
        <f>STOCK!A669</f>
        <v>0</v>
      </c>
      <c r="AI668" s="41">
        <v>302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304</v>
      </c>
      <c r="V669" s="41">
        <f>STOCK!Q670</f>
        <v>0</v>
      </c>
      <c r="X669" s="41">
        <v>303</v>
      </c>
      <c r="Y669" s="41">
        <f t="shared" si="12"/>
        <v>0</v>
      </c>
      <c r="AG669" s="41">
        <f>STOCK!A670</f>
        <v>0</v>
      </c>
      <c r="AI669" s="41">
        <v>303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305</v>
      </c>
      <c r="V670" s="41">
        <f>STOCK!Q671</f>
        <v>0</v>
      </c>
      <c r="X670" s="41">
        <v>304</v>
      </c>
      <c r="Y670" s="41">
        <f t="shared" si="12"/>
        <v>0</v>
      </c>
      <c r="AG670" s="41">
        <f>STOCK!A671</f>
        <v>0</v>
      </c>
      <c r="AI670" s="41">
        <v>304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306</v>
      </c>
      <c r="V671" s="41">
        <f>STOCK!Q672</f>
        <v>0</v>
      </c>
      <c r="X671" s="41">
        <v>305</v>
      </c>
      <c r="Y671" s="41">
        <f t="shared" si="12"/>
        <v>0</v>
      </c>
      <c r="AG671" s="41">
        <f>STOCK!A672</f>
        <v>0</v>
      </c>
      <c r="AI671" s="41">
        <v>305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307</v>
      </c>
      <c r="V672" s="41">
        <f>STOCK!Q673</f>
        <v>0</v>
      </c>
      <c r="X672" s="41">
        <v>306</v>
      </c>
      <c r="Y672" s="41">
        <f t="shared" si="12"/>
        <v>0</v>
      </c>
      <c r="AG672" s="41">
        <f>STOCK!A673</f>
        <v>0</v>
      </c>
      <c r="AI672" s="41">
        <v>306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308</v>
      </c>
      <c r="V673" s="41">
        <f>STOCK!Q674</f>
        <v>0</v>
      </c>
      <c r="X673" s="41">
        <v>307</v>
      </c>
      <c r="Y673" s="41">
        <f t="shared" si="12"/>
        <v>0</v>
      </c>
      <c r="AG673" s="41">
        <f>STOCK!A674</f>
        <v>0</v>
      </c>
      <c r="AI673" s="41">
        <v>307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309</v>
      </c>
      <c r="V674" s="41">
        <f>STOCK!Q675</f>
        <v>0</v>
      </c>
      <c r="X674" s="41">
        <v>308</v>
      </c>
      <c r="Y674" s="41">
        <f t="shared" si="12"/>
        <v>0</v>
      </c>
      <c r="AG674" s="41">
        <f>STOCK!A675</f>
        <v>0</v>
      </c>
      <c r="AI674" s="41">
        <v>308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310</v>
      </c>
      <c r="V675" s="41">
        <f>STOCK!Q676</f>
        <v>0</v>
      </c>
      <c r="X675" s="41">
        <v>309</v>
      </c>
      <c r="Y675" s="41">
        <f t="shared" si="12"/>
        <v>0</v>
      </c>
      <c r="AG675" s="41">
        <f>STOCK!A676</f>
        <v>0</v>
      </c>
      <c r="AI675" s="41">
        <v>309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311</v>
      </c>
      <c r="V676" s="41">
        <f>STOCK!Q677</f>
        <v>0</v>
      </c>
      <c r="X676" s="41">
        <v>310</v>
      </c>
      <c r="Y676" s="41">
        <f t="shared" si="12"/>
        <v>0</v>
      </c>
      <c r="AG676" s="41">
        <f>STOCK!A677</f>
        <v>0</v>
      </c>
      <c r="AI676" s="41">
        <v>310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312</v>
      </c>
      <c r="V677" s="41">
        <f>STOCK!Q678</f>
        <v>0</v>
      </c>
      <c r="X677" s="41">
        <v>311</v>
      </c>
      <c r="Y677" s="41">
        <f t="shared" si="12"/>
        <v>0</v>
      </c>
      <c r="AG677" s="41">
        <f>STOCK!A678</f>
        <v>0</v>
      </c>
      <c r="AI677" s="41">
        <v>311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313</v>
      </c>
      <c r="V678" s="41">
        <f>STOCK!Q679</f>
        <v>0</v>
      </c>
      <c r="X678" s="41">
        <v>312</v>
      </c>
      <c r="Y678" s="41">
        <f t="shared" si="12"/>
        <v>0</v>
      </c>
      <c r="AG678" s="41">
        <f>STOCK!A679</f>
        <v>0</v>
      </c>
      <c r="AI678" s="41">
        <v>312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314</v>
      </c>
      <c r="V679" s="41">
        <f>STOCK!Q680</f>
        <v>0</v>
      </c>
      <c r="X679" s="41">
        <v>313</v>
      </c>
      <c r="Y679" s="41">
        <f t="shared" si="12"/>
        <v>0</v>
      </c>
      <c r="AG679" s="41">
        <f>STOCK!A680</f>
        <v>0</v>
      </c>
      <c r="AI679" s="41">
        <v>313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315</v>
      </c>
      <c r="V680" s="41">
        <f>STOCK!Q681</f>
        <v>0</v>
      </c>
      <c r="X680" s="41">
        <v>314</v>
      </c>
      <c r="Y680" s="41">
        <f t="shared" si="12"/>
        <v>0</v>
      </c>
      <c r="AG680" s="41">
        <f>STOCK!A681</f>
        <v>0</v>
      </c>
      <c r="AI680" s="41">
        <v>314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316</v>
      </c>
      <c r="V681" s="41">
        <f>STOCK!Q682</f>
        <v>0</v>
      </c>
      <c r="X681" s="41">
        <v>315</v>
      </c>
      <c r="Y681" s="41">
        <f t="shared" si="12"/>
        <v>0</v>
      </c>
      <c r="AG681" s="41">
        <f>STOCK!A682</f>
        <v>0</v>
      </c>
      <c r="AI681" s="41">
        <v>315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317</v>
      </c>
      <c r="V682" s="41">
        <f>STOCK!Q683</f>
        <v>0</v>
      </c>
      <c r="X682" s="41">
        <v>316</v>
      </c>
      <c r="Y682" s="41">
        <f t="shared" si="12"/>
        <v>0</v>
      </c>
      <c r="AG682" s="41">
        <f>STOCK!A683</f>
        <v>0</v>
      </c>
      <c r="AI682" s="41">
        <v>316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318</v>
      </c>
      <c r="V683" s="41">
        <f>STOCK!Q684</f>
        <v>0</v>
      </c>
      <c r="X683" s="41">
        <v>317</v>
      </c>
      <c r="Y683" s="41">
        <f t="shared" si="12"/>
        <v>0</v>
      </c>
      <c r="AG683" s="41">
        <f>STOCK!A684</f>
        <v>0</v>
      </c>
      <c r="AI683" s="41">
        <v>317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319</v>
      </c>
      <c r="V684" s="41">
        <f>STOCK!Q685</f>
        <v>0</v>
      </c>
      <c r="X684" s="41">
        <v>318</v>
      </c>
      <c r="Y684" s="41">
        <f t="shared" si="12"/>
        <v>0</v>
      </c>
      <c r="AG684" s="41">
        <f>STOCK!A685</f>
        <v>0</v>
      </c>
      <c r="AI684" s="41">
        <v>318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320</v>
      </c>
      <c r="V685" s="41">
        <f>STOCK!Q686</f>
        <v>0</v>
      </c>
      <c r="X685" s="41">
        <v>319</v>
      </c>
      <c r="Y685" s="41">
        <f t="shared" si="12"/>
        <v>0</v>
      </c>
      <c r="AG685" s="41">
        <f>STOCK!A686</f>
        <v>0</v>
      </c>
      <c r="AI685" s="41">
        <v>319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321</v>
      </c>
      <c r="V686" s="41">
        <f>STOCK!Q687</f>
        <v>0</v>
      </c>
      <c r="X686" s="41">
        <v>320</v>
      </c>
      <c r="Y686" s="41">
        <f t="shared" si="12"/>
        <v>0</v>
      </c>
      <c r="AG686" s="41">
        <f>STOCK!A687</f>
        <v>0</v>
      </c>
      <c r="AI686" s="41">
        <v>320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322</v>
      </c>
      <c r="V687" s="41">
        <f>STOCK!Q688</f>
        <v>0</v>
      </c>
      <c r="X687" s="41">
        <v>321</v>
      </c>
      <c r="Y687" s="41">
        <f t="shared" si="12"/>
        <v>0</v>
      </c>
      <c r="AG687" s="41">
        <f>STOCK!A688</f>
        <v>0</v>
      </c>
      <c r="AI687" s="41">
        <v>321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323</v>
      </c>
      <c r="V688" s="41">
        <f>STOCK!Q689</f>
        <v>0</v>
      </c>
      <c r="X688" s="41">
        <v>322</v>
      </c>
      <c r="Y688" s="41">
        <f t="shared" si="12"/>
        <v>0</v>
      </c>
      <c r="AG688" s="41">
        <f>STOCK!A689</f>
        <v>0</v>
      </c>
      <c r="AI688" s="41">
        <v>322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324</v>
      </c>
      <c r="V689" s="41">
        <f>STOCK!Q690</f>
        <v>0</v>
      </c>
      <c r="X689" s="41">
        <v>323</v>
      </c>
      <c r="Y689" s="41">
        <f t="shared" si="12"/>
        <v>0</v>
      </c>
      <c r="AG689" s="41">
        <f>STOCK!A690</f>
        <v>0</v>
      </c>
      <c r="AI689" s="41">
        <v>323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325</v>
      </c>
      <c r="V690" s="41">
        <f>STOCK!Q691</f>
        <v>0</v>
      </c>
      <c r="X690" s="41">
        <v>324</v>
      </c>
      <c r="Y690" s="41">
        <f t="shared" si="12"/>
        <v>0</v>
      </c>
      <c r="AG690" s="41">
        <f>STOCK!A691</f>
        <v>0</v>
      </c>
      <c r="AI690" s="41">
        <v>324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326</v>
      </c>
      <c r="V691" s="41">
        <f>STOCK!Q692</f>
        <v>0</v>
      </c>
      <c r="X691" s="41">
        <v>325</v>
      </c>
      <c r="Y691" s="41">
        <f t="shared" si="12"/>
        <v>0</v>
      </c>
      <c r="AG691" s="41">
        <f>STOCK!A692</f>
        <v>0</v>
      </c>
      <c r="AI691" s="41">
        <v>325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327</v>
      </c>
      <c r="V692" s="41">
        <f>STOCK!Q693</f>
        <v>0</v>
      </c>
      <c r="X692" s="41">
        <v>326</v>
      </c>
      <c r="Y692" s="41">
        <f t="shared" si="12"/>
        <v>0</v>
      </c>
      <c r="AG692" s="41">
        <f>STOCK!A693</f>
        <v>0</v>
      </c>
      <c r="AI692" s="41">
        <v>326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328</v>
      </c>
      <c r="V693" s="41">
        <f>STOCK!Q694</f>
        <v>0</v>
      </c>
      <c r="X693" s="41">
        <v>327</v>
      </c>
      <c r="Y693" s="41">
        <f t="shared" si="12"/>
        <v>0</v>
      </c>
      <c r="AG693" s="41">
        <f>STOCK!A694</f>
        <v>0</v>
      </c>
      <c r="AI693" s="41">
        <v>327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329</v>
      </c>
      <c r="V694" s="41">
        <f>STOCK!Q695</f>
        <v>0</v>
      </c>
      <c r="X694" s="41">
        <v>328</v>
      </c>
      <c r="Y694" s="41">
        <f t="shared" si="12"/>
        <v>0</v>
      </c>
      <c r="AG694" s="41">
        <f>STOCK!A695</f>
        <v>0</v>
      </c>
      <c r="AI694" s="41">
        <v>328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330</v>
      </c>
      <c r="V695" s="41">
        <f>STOCK!Q696</f>
        <v>0</v>
      </c>
      <c r="X695" s="41">
        <v>329</v>
      </c>
      <c r="Y695" s="41">
        <f t="shared" si="12"/>
        <v>0</v>
      </c>
      <c r="AG695" s="41">
        <f>STOCK!A696</f>
        <v>0</v>
      </c>
      <c r="AI695" s="41">
        <v>329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331</v>
      </c>
      <c r="V696" s="41">
        <f>STOCK!Q697</f>
        <v>0</v>
      </c>
      <c r="X696" s="41">
        <v>330</v>
      </c>
      <c r="Y696" s="41">
        <f t="shared" si="12"/>
        <v>0</v>
      </c>
      <c r="AG696" s="41">
        <f>STOCK!A697</f>
        <v>0</v>
      </c>
      <c r="AI696" s="41">
        <v>330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332</v>
      </c>
      <c r="V697" s="41">
        <f>STOCK!Q698</f>
        <v>0</v>
      </c>
      <c r="X697" s="41">
        <v>331</v>
      </c>
      <c r="Y697" s="41">
        <f t="shared" si="12"/>
        <v>0</v>
      </c>
      <c r="AG697" s="41">
        <f>STOCK!A698</f>
        <v>0</v>
      </c>
      <c r="AI697" s="41">
        <v>331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333</v>
      </c>
      <c r="V698" s="41">
        <f>STOCK!Q699</f>
        <v>0</v>
      </c>
      <c r="X698" s="41">
        <v>332</v>
      </c>
      <c r="Y698" s="41">
        <f t="shared" si="12"/>
        <v>0</v>
      </c>
      <c r="AG698" s="41">
        <f>STOCK!A699</f>
        <v>0</v>
      </c>
      <c r="AI698" s="41">
        <v>332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334</v>
      </c>
      <c r="V699" s="41">
        <f>STOCK!Q700</f>
        <v>0</v>
      </c>
      <c r="X699" s="41">
        <v>333</v>
      </c>
      <c r="Y699" s="41">
        <f t="shared" si="12"/>
        <v>0</v>
      </c>
      <c r="AG699" s="41">
        <f>STOCK!A700</f>
        <v>0</v>
      </c>
      <c r="AI699" s="41">
        <v>333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335</v>
      </c>
      <c r="V700" s="41">
        <f>STOCK!Q701</f>
        <v>0</v>
      </c>
      <c r="X700" s="41">
        <v>334</v>
      </c>
      <c r="Y700" s="41">
        <f t="shared" si="12"/>
        <v>0</v>
      </c>
      <c r="AG700" s="41">
        <f>STOCK!A701</f>
        <v>0</v>
      </c>
      <c r="AI700" s="41">
        <v>334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2023-05-04T02:11:10Z</dcterms:modified>
</cp:coreProperties>
</file>